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reca-my.sharepoint.com/personal/th_vandijk_khn_nl/Documents/Downloads van oude site/Financieel plan/"/>
    </mc:Choice>
  </mc:AlternateContent>
  <xr:revisionPtr revIDLastSave="0" documentId="8_{9C086758-1E19-433F-936A-7CC4785CF03F}" xr6:coauthVersionLast="41" xr6:coauthVersionMax="41" xr10:uidLastSave="{00000000-0000-0000-0000-000000000000}"/>
  <bookViews>
    <workbookView xWindow="-120" yWindow="-120" windowWidth="25440" windowHeight="15390" activeTab="4" xr2:uid="{00000000-000D-0000-FFFF-FFFF00000000}"/>
  </bookViews>
  <sheets>
    <sheet name="Winst en verliesrek." sheetId="1" r:id="rId1"/>
    <sheet name="Rooms" sheetId="2" r:id="rId2"/>
    <sheet name="Food" sheetId="11" r:id="rId3"/>
    <sheet name="Breakfast" sheetId="10" r:id="rId4"/>
    <sheet name="Beverages" sheetId="9" r:id="rId5"/>
    <sheet name="Zalen" sheetId="8" r:id="rId6"/>
    <sheet name="Salarissen" sheetId="12" r:id="rId7"/>
    <sheet name="Service centers" sheetId="7" r:id="rId8"/>
    <sheet name="Vaste lasten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8" l="1"/>
  <c r="E35" i="10"/>
  <c r="F47" i="11"/>
  <c r="F45" i="11"/>
  <c r="B22" i="11"/>
  <c r="H41" i="2"/>
  <c r="H39" i="2"/>
  <c r="F4" i="2"/>
  <c r="F5" i="2"/>
  <c r="F6" i="2"/>
  <c r="F7" i="2"/>
  <c r="F8" i="2"/>
  <c r="F9" i="2"/>
  <c r="F17" i="2"/>
  <c r="H10" i="2"/>
  <c r="B20" i="8"/>
  <c r="D7" i="8" s="1"/>
  <c r="G52" i="12"/>
  <c r="I52" i="12"/>
  <c r="K52" i="12" s="1"/>
  <c r="G51" i="12"/>
  <c r="I51" i="12" s="1"/>
  <c r="K51" i="12"/>
  <c r="G48" i="12"/>
  <c r="I48" i="12" s="1"/>
  <c r="G49" i="12"/>
  <c r="I49" i="12"/>
  <c r="G50" i="12"/>
  <c r="I50" i="12" s="1"/>
  <c r="G8" i="12"/>
  <c r="I8" i="12" s="1"/>
  <c r="E13" i="9"/>
  <c r="F13" i="9" s="1"/>
  <c r="H13" i="9" s="1"/>
  <c r="E14" i="9"/>
  <c r="F14" i="9"/>
  <c r="H14" i="9" s="1"/>
  <c r="C10" i="9"/>
  <c r="C11" i="9" s="1"/>
  <c r="E11" i="9" s="1"/>
  <c r="F11" i="9" s="1"/>
  <c r="H11" i="9" s="1"/>
  <c r="E12" i="9"/>
  <c r="F12" i="9"/>
  <c r="H12" i="9" s="1"/>
  <c r="G19" i="12"/>
  <c r="I19" i="12"/>
  <c r="G20" i="12"/>
  <c r="I20" i="12" s="1"/>
  <c r="K20" i="12" s="1"/>
  <c r="G21" i="12"/>
  <c r="I21" i="12"/>
  <c r="K21" i="12"/>
  <c r="G22" i="12"/>
  <c r="I22" i="12"/>
  <c r="G23" i="12"/>
  <c r="I23" i="12"/>
  <c r="G24" i="12"/>
  <c r="I24" i="12"/>
  <c r="K24" i="12" s="1"/>
  <c r="M24" i="12" s="1"/>
  <c r="G25" i="12"/>
  <c r="I25" i="12" s="1"/>
  <c r="K25" i="12" s="1"/>
  <c r="G26" i="12"/>
  <c r="I26" i="12"/>
  <c r="G30" i="12"/>
  <c r="I30" i="12"/>
  <c r="G31" i="12"/>
  <c r="I31" i="12"/>
  <c r="G32" i="12"/>
  <c r="I32" i="12"/>
  <c r="G33" i="12"/>
  <c r="I33" i="12"/>
  <c r="G35" i="12"/>
  <c r="I35" i="12"/>
  <c r="K19" i="12"/>
  <c r="G7" i="2"/>
  <c r="G6" i="2"/>
  <c r="G4" i="2"/>
  <c r="G5" i="2"/>
  <c r="G8" i="2"/>
  <c r="G9" i="2"/>
  <c r="C16" i="12"/>
  <c r="G9" i="12"/>
  <c r="I9" i="12"/>
  <c r="G10" i="12"/>
  <c r="I10" i="12"/>
  <c r="G11" i="12"/>
  <c r="I11" i="12" s="1"/>
  <c r="G12" i="12"/>
  <c r="I12" i="12"/>
  <c r="M12" i="12" s="1"/>
  <c r="K12" i="12"/>
  <c r="G13" i="12"/>
  <c r="I13" i="12"/>
  <c r="K13" i="12" s="1"/>
  <c r="M13" i="12" s="1"/>
  <c r="S13" i="12" s="1"/>
  <c r="G14" i="12"/>
  <c r="I14" i="12"/>
  <c r="K10" i="12"/>
  <c r="M10" i="12" s="1"/>
  <c r="K11" i="12"/>
  <c r="F13" i="11"/>
  <c r="B10" i="10"/>
  <c r="G41" i="12"/>
  <c r="I41" i="12" s="1"/>
  <c r="G42" i="12"/>
  <c r="I42" i="12"/>
  <c r="C36" i="12"/>
  <c r="C27" i="12"/>
  <c r="C38" i="12"/>
  <c r="G38" i="12"/>
  <c r="C54" i="12"/>
  <c r="C43" i="12"/>
  <c r="C56" i="12" s="1"/>
  <c r="E89" i="7"/>
  <c r="I26" i="1" s="1"/>
  <c r="E73" i="7"/>
  <c r="I25" i="1" s="1"/>
  <c r="E64" i="7"/>
  <c r="I24" i="1" s="1"/>
  <c r="E54" i="7"/>
  <c r="I23" i="1" s="1"/>
  <c r="E28" i="7"/>
  <c r="I22" i="1" s="1"/>
  <c r="C41" i="6"/>
  <c r="C33" i="6"/>
  <c r="I40" i="1" s="1"/>
  <c r="C24" i="6"/>
  <c r="C14" i="6"/>
  <c r="I38" i="1" s="1"/>
  <c r="C7" i="6"/>
  <c r="I37" i="1"/>
  <c r="I39" i="1"/>
  <c r="I41" i="1"/>
  <c r="I16" i="1"/>
  <c r="G16" i="1"/>
  <c r="E16" i="1"/>
  <c r="I28" i="1"/>
  <c r="G28" i="1"/>
  <c r="E31" i="8"/>
  <c r="G12" i="1"/>
  <c r="G39" i="8"/>
  <c r="I12" i="1" s="1"/>
  <c r="F10" i="8"/>
  <c r="E12" i="1" s="1"/>
  <c r="K26" i="12"/>
  <c r="O10" i="12"/>
  <c r="K49" i="12"/>
  <c r="K22" i="12"/>
  <c r="M22" i="12"/>
  <c r="O22" i="12" s="1"/>
  <c r="K32" i="12"/>
  <c r="M32" i="12" s="1"/>
  <c r="O13" i="12"/>
  <c r="M25" i="12"/>
  <c r="K35" i="12"/>
  <c r="M35" i="12" s="1"/>
  <c r="K30" i="12"/>
  <c r="M52" i="12"/>
  <c r="Q52" i="12" s="1"/>
  <c r="Q24" i="12"/>
  <c r="S32" i="12"/>
  <c r="Q22" i="12"/>
  <c r="S35" i="12"/>
  <c r="Q12" i="12"/>
  <c r="M20" i="12"/>
  <c r="Q20" i="12" s="1"/>
  <c r="S20" i="12"/>
  <c r="O20" i="12"/>
  <c r="O12" i="12" l="1"/>
  <c r="U12" i="12" s="1"/>
  <c r="S12" i="12"/>
  <c r="K48" i="12"/>
  <c r="K54" i="12" s="1"/>
  <c r="I54" i="12"/>
  <c r="M21" i="12"/>
  <c r="M50" i="12"/>
  <c r="M30" i="12"/>
  <c r="O32" i="12"/>
  <c r="U32" i="12" s="1"/>
  <c r="Q32" i="12"/>
  <c r="K50" i="12"/>
  <c r="K42" i="12"/>
  <c r="M42" i="12" s="1"/>
  <c r="Q10" i="12"/>
  <c r="U10" i="12" s="1"/>
  <c r="S10" i="12"/>
  <c r="M11" i="12"/>
  <c r="O24" i="12"/>
  <c r="S24" i="12"/>
  <c r="M49" i="12"/>
  <c r="M51" i="12"/>
  <c r="O25" i="12"/>
  <c r="Q25" i="12"/>
  <c r="U25" i="12" s="1"/>
  <c r="S25" i="12"/>
  <c r="I43" i="12"/>
  <c r="B19" i="10" s="1"/>
  <c r="K41" i="12"/>
  <c r="K43" i="12" s="1"/>
  <c r="B20" i="10" s="1"/>
  <c r="M41" i="12"/>
  <c r="I27" i="12"/>
  <c r="I38" i="12" s="1"/>
  <c r="B28" i="11" s="1"/>
  <c r="O52" i="12"/>
  <c r="S52" i="12"/>
  <c r="U52" i="12" s="1"/>
  <c r="E77" i="7" s="1"/>
  <c r="E80" i="7" s="1"/>
  <c r="G26" i="1" s="1"/>
  <c r="K9" i="12"/>
  <c r="M9" i="12" s="1"/>
  <c r="Q35" i="12"/>
  <c r="O35" i="12"/>
  <c r="U35" i="12" s="1"/>
  <c r="Q13" i="12"/>
  <c r="K14" i="12"/>
  <c r="M14" i="12" s="1"/>
  <c r="K23" i="12"/>
  <c r="K27" i="12" s="1"/>
  <c r="K33" i="12"/>
  <c r="M33" i="12" s="1"/>
  <c r="K31" i="12"/>
  <c r="K36" i="12" s="1"/>
  <c r="M31" i="12"/>
  <c r="I36" i="12"/>
  <c r="M26" i="12"/>
  <c r="S22" i="12"/>
  <c r="U22" i="12" s="1"/>
  <c r="M19" i="12"/>
  <c r="F10" i="2"/>
  <c r="F12" i="2" s="1"/>
  <c r="F38" i="2" s="1"/>
  <c r="H38" i="2" s="1"/>
  <c r="H50" i="2" s="1"/>
  <c r="I8" i="1" s="1"/>
  <c r="E7" i="8"/>
  <c r="E10" i="8" s="1"/>
  <c r="D10" i="8"/>
  <c r="E10" i="9"/>
  <c r="F10" i="9" s="1"/>
  <c r="H10" i="9" s="1"/>
  <c r="F16" i="2"/>
  <c r="F19" i="2" s="1"/>
  <c r="C13" i="1" s="1"/>
  <c r="K13" i="1" s="1"/>
  <c r="B4" i="10"/>
  <c r="B6" i="10" s="1"/>
  <c r="B12" i="10" s="1"/>
  <c r="G10" i="2"/>
  <c r="I27" i="1"/>
  <c r="K43" i="1"/>
  <c r="U20" i="12"/>
  <c r="U13" i="12"/>
  <c r="I16" i="12"/>
  <c r="F24" i="2" s="1"/>
  <c r="K8" i="12"/>
  <c r="C7" i="9"/>
  <c r="D7" i="11"/>
  <c r="G7" i="11" s="1"/>
  <c r="C8" i="1"/>
  <c r="O14" i="12" l="1"/>
  <c r="Q14" i="12"/>
  <c r="S14" i="12"/>
  <c r="U14" i="12"/>
  <c r="O9" i="12"/>
  <c r="S9" i="12"/>
  <c r="Q9" i="12"/>
  <c r="O42" i="12"/>
  <c r="U42" i="12" s="1"/>
  <c r="S42" i="12"/>
  <c r="Q42" i="12"/>
  <c r="S33" i="12"/>
  <c r="Q33" i="12"/>
  <c r="O33" i="12"/>
  <c r="U33" i="12" s="1"/>
  <c r="K16" i="12"/>
  <c r="F25" i="2" s="1"/>
  <c r="O26" i="12"/>
  <c r="U26" i="12" s="1"/>
  <c r="S26" i="12"/>
  <c r="Q26" i="12"/>
  <c r="S51" i="12"/>
  <c r="O51" i="12"/>
  <c r="U51" i="12" s="1"/>
  <c r="E32" i="7" s="1"/>
  <c r="Q51" i="12"/>
  <c r="Q11" i="12"/>
  <c r="S11" i="12"/>
  <c r="O11" i="12"/>
  <c r="U11" i="12" s="1"/>
  <c r="Q30" i="12"/>
  <c r="O30" i="12"/>
  <c r="S30" i="12"/>
  <c r="M36" i="12"/>
  <c r="O19" i="12"/>
  <c r="Q19" i="12"/>
  <c r="S19" i="12"/>
  <c r="O31" i="12"/>
  <c r="U31" i="12" s="1"/>
  <c r="Q31" i="12"/>
  <c r="S31" i="12"/>
  <c r="K38" i="12"/>
  <c r="B29" i="11" s="1"/>
  <c r="M43" i="12"/>
  <c r="Q41" i="12"/>
  <c r="S41" i="12"/>
  <c r="S43" i="12" s="1"/>
  <c r="B24" i="10" s="1"/>
  <c r="O41" i="12"/>
  <c r="S50" i="12"/>
  <c r="O50" i="12"/>
  <c r="Q50" i="12"/>
  <c r="C12" i="1"/>
  <c r="K12" i="1" s="1"/>
  <c r="E34" i="8"/>
  <c r="S21" i="12"/>
  <c r="O21" i="12"/>
  <c r="Q21" i="12"/>
  <c r="U24" i="12"/>
  <c r="M23" i="12"/>
  <c r="S49" i="12"/>
  <c r="Q49" i="12"/>
  <c r="O49" i="12"/>
  <c r="U49" i="12" s="1"/>
  <c r="M48" i="12"/>
  <c r="M8" i="12"/>
  <c r="Q8" i="12" s="1"/>
  <c r="I56" i="12"/>
  <c r="D8" i="11"/>
  <c r="C8" i="9"/>
  <c r="E8" i="9" s="1"/>
  <c r="F8" i="9" s="1"/>
  <c r="H8" i="9" s="1"/>
  <c r="C9" i="9"/>
  <c r="E9" i="9" s="1"/>
  <c r="F9" i="9" s="1"/>
  <c r="H9" i="9" s="1"/>
  <c r="E7" i="9"/>
  <c r="B7" i="11"/>
  <c r="C32" i="10"/>
  <c r="E32" i="10" s="1"/>
  <c r="B16" i="10"/>
  <c r="E10" i="1" s="1"/>
  <c r="C10" i="1"/>
  <c r="F35" i="2" l="1"/>
  <c r="M54" i="12"/>
  <c r="S48" i="12"/>
  <c r="S54" i="12" s="1"/>
  <c r="O48" i="12"/>
  <c r="O54" i="12" s="1"/>
  <c r="Q48" i="12"/>
  <c r="S23" i="12"/>
  <c r="O23" i="12"/>
  <c r="O27" i="12" s="1"/>
  <c r="Q23" i="12"/>
  <c r="U23" i="12" s="1"/>
  <c r="S27" i="12"/>
  <c r="S38" i="12" s="1"/>
  <c r="B33" i="11" s="1"/>
  <c r="G23" i="1"/>
  <c r="E35" i="7"/>
  <c r="U27" i="12"/>
  <c r="U50" i="12"/>
  <c r="Q43" i="12"/>
  <c r="B23" i="10" s="1"/>
  <c r="S36" i="12"/>
  <c r="U9" i="12"/>
  <c r="K56" i="12"/>
  <c r="U21" i="12"/>
  <c r="M27" i="12"/>
  <c r="M38" i="12" s="1"/>
  <c r="U30" i="12"/>
  <c r="U36" i="12" s="1"/>
  <c r="O36" i="12"/>
  <c r="Q16" i="12"/>
  <c r="F28" i="2" s="1"/>
  <c r="U41" i="12"/>
  <c r="U43" i="12" s="1"/>
  <c r="O43" i="12"/>
  <c r="B22" i="10" s="1"/>
  <c r="U19" i="12"/>
  <c r="Q36" i="12"/>
  <c r="E44" i="10"/>
  <c r="I10" i="1" s="1"/>
  <c r="G8" i="11"/>
  <c r="D9" i="11"/>
  <c r="S8" i="12"/>
  <c r="S16" i="12" s="1"/>
  <c r="F29" i="2" s="1"/>
  <c r="M16" i="12"/>
  <c r="M56" i="12" s="1"/>
  <c r="O8" i="12"/>
  <c r="O16" i="12" s="1"/>
  <c r="F27" i="2" s="1"/>
  <c r="F7" i="9"/>
  <c r="E16" i="9"/>
  <c r="Q27" i="12" l="1"/>
  <c r="Q38" i="12" s="1"/>
  <c r="B32" i="11" s="1"/>
  <c r="O38" i="12"/>
  <c r="B31" i="11" s="1"/>
  <c r="B28" i="10"/>
  <c r="G10" i="1" s="1"/>
  <c r="K10" i="1" s="1"/>
  <c r="U48" i="12"/>
  <c r="Q54" i="12"/>
  <c r="Q56" i="12" s="1"/>
  <c r="U38" i="12"/>
  <c r="B8" i="11"/>
  <c r="B19" i="11" s="1"/>
  <c r="D10" i="11"/>
  <c r="G10" i="11" s="1"/>
  <c r="B10" i="11" s="1"/>
  <c r="B21" i="11" s="1"/>
  <c r="G9" i="11"/>
  <c r="B9" i="11" s="1"/>
  <c r="B20" i="11" s="1"/>
  <c r="O56" i="12"/>
  <c r="S56" i="12"/>
  <c r="U16" i="12"/>
  <c r="U8" i="12"/>
  <c r="G8" i="1"/>
  <c r="K8" i="1" s="1"/>
  <c r="F16" i="9"/>
  <c r="H7" i="9"/>
  <c r="H16" i="9" s="1"/>
  <c r="E11" i="1" s="1"/>
  <c r="U45" i="12" l="1"/>
  <c r="B38" i="11"/>
  <c r="C11" i="1"/>
  <c r="F27" i="9"/>
  <c r="H27" i="9" s="1"/>
  <c r="H39" i="9" s="1"/>
  <c r="I11" i="1" s="1"/>
  <c r="B4" i="7"/>
  <c r="B7" i="7" s="1"/>
  <c r="G22" i="1" s="1"/>
  <c r="G27" i="1" s="1"/>
  <c r="K27" i="1" s="1"/>
  <c r="U54" i="12"/>
  <c r="G13" i="11"/>
  <c r="B13" i="11"/>
  <c r="B24" i="11"/>
  <c r="U56" i="12"/>
  <c r="B40" i="11" l="1"/>
  <c r="F19" i="9" s="1"/>
  <c r="F24" i="9" s="1"/>
  <c r="G11" i="1" s="1"/>
  <c r="K11" i="1" s="1"/>
  <c r="B39" i="11"/>
  <c r="G9" i="1" s="1"/>
  <c r="G15" i="1" s="1"/>
  <c r="G30" i="1" s="1"/>
  <c r="C44" i="11"/>
  <c r="F44" i="11" s="1"/>
  <c r="F61" i="11" s="1"/>
  <c r="I9" i="1" s="1"/>
  <c r="I15" i="1" s="1"/>
  <c r="I30" i="1" s="1"/>
  <c r="B15" i="11"/>
  <c r="C9" i="1" s="1"/>
  <c r="C24" i="11"/>
  <c r="E9" i="1"/>
  <c r="E15" i="1" s="1"/>
  <c r="K9" i="1" l="1"/>
  <c r="K17" i="1" s="1"/>
  <c r="K34" i="1" s="1"/>
  <c r="K46" i="1" s="1"/>
  <c r="C15" i="1"/>
  <c r="C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Maak in deze kolommen een rangschikking van de hotelkamers op kamertype.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Vul hier het aantal kamers per kamertype in.</t>
        </r>
      </text>
    </comment>
    <comment ref="C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Gemiddelde prijs per kamer, per type.
</t>
        </r>
      </text>
    </comment>
    <comment ref="E4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Wat is de gemiddelde bezettingsgraad per jaar? Tip: check de KPMG Hospitality Benchmark.
</t>
        </r>
      </text>
    </comment>
    <comment ref="H4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Vermenigvuldig voorgaande kolom G met 1,XX (waarin XX het percentage kamers representeert dat door twee personen bezet wordt).</t>
        </r>
      </text>
    </comment>
    <comment ref="H10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Let op: het getal in deze cel geeft het aantal gastenovernachtingen op jaarbasis weer en is dus GEEN bedrag!</t>
        </r>
      </text>
    </comment>
    <comment ref="F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BTW tarief op overnachtingen is vooralsnog 6%
</t>
        </r>
      </text>
    </comment>
    <comment ref="B1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telefonie van gasten is een procentuele schatting van de totale omzet kamers.</t>
        </r>
      </text>
    </comment>
    <comment ref="B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internet van gasten is een procentuele schatting van de totale omzet kamers.</t>
        </r>
      </text>
    </comment>
    <comment ref="A2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vult u niet hier in, maar in tabblad 'salarissen'. </t>
        </r>
      </text>
    </comment>
    <comment ref="A3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CAO Horeca verplicht ondernemers NIET om werknemers reiskostenvergoeding te geven.</t>
        </r>
      </text>
    </comment>
    <comment ref="A3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Belastingdienst geeft normbedragen voor personeelsmaaltijden. Hier kunt u van afwijken</t>
        </r>
      </text>
    </comment>
    <comment ref="G38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Dit is een schatting, kan worden aangepast naar eigen inzicht.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E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een schatting in van het percentage hotelgasten dat gebruik maakt van diner/lunch/roomservice/zalen&amp;catering/diversen</t>
        </r>
      </text>
    </comment>
    <comment ref="F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In deze kolommen vult u het aantal 'niet hotelgasten' in dat gebruik maakt van F&amp;B outlets. Dit is een schatting.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In deze kolommen vult u de gemiddelde besteding per gast in.</t>
        </r>
      </text>
    </comment>
    <comment ref="B1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Let om de delingsfactor in geval van wijzigingen in BTW tarieven!</t>
        </r>
      </text>
    </comment>
    <comment ref="C1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Alle percentages zijn gemiddelden en kunnen derhalve afwijken!</t>
        </r>
      </text>
    </comment>
    <comment ref="C39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Dit zijn procentuele schattingen en kunnen derhalve afwijken!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B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het percentage verwachte ontbijtgasten in!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ontbijtprijs per persoon in</t>
        </r>
      </text>
    </comment>
    <comment ref="B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Wederom een gemiddelde, dit kan afwijken!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  <author>thomas</author>
  </authors>
  <commentList>
    <comment ref="G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Percentages zijn wederom gemiddelden en kunnen derhalve afwijken!</t>
        </r>
      </text>
    </comment>
    <comment ref="D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Gemiddelde besteding per hotelgast aan alcoholhoudende dranken.</t>
        </r>
      </text>
    </comment>
    <comment ref="D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Gem. omzet hotelgasten niet-alcoholhoudende dranken.</t>
        </r>
      </text>
    </comment>
    <comment ref="B12" authorId="1" shapeId="0" xr:uid="{00000000-0006-0000-0400-000004000000}">
      <text>
        <r>
          <rPr>
            <sz val="8"/>
            <color indexed="81"/>
            <rFont val="Tahoma"/>
            <charset val="1"/>
          </rPr>
          <t>Dit is een schatting en moet u naar de werkelijke situatie aanpssen.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Volgens CAO Horeca komt een full time aanstelling overeen met een dienstverband van 38 uur per week. </t>
        </r>
      </text>
    </comment>
    <comment ref="E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zijn terug te vinden in de loontabellen van de CAO Horeca</t>
        </r>
      </text>
    </comment>
  </commentList>
</comments>
</file>

<file path=xl/sharedStrings.xml><?xml version="1.0" encoding="utf-8"?>
<sst xmlns="http://schemas.openxmlformats.org/spreadsheetml/2006/main" count="498" uniqueCount="281">
  <si>
    <t>Profit-Centers</t>
  </si>
  <si>
    <t>Service-centers</t>
  </si>
  <si>
    <t>Omzet</t>
  </si>
  <si>
    <t>Directe exploitatiekosten</t>
  </si>
  <si>
    <t>Overige</t>
  </si>
  <si>
    <t>Personeels-</t>
  </si>
  <si>
    <t>kosten</t>
  </si>
  <si>
    <t>Resultaat per</t>
  </si>
  <si>
    <t>activiteit</t>
  </si>
  <si>
    <t>Omzet keuken</t>
  </si>
  <si>
    <t>Omzet ontbijt</t>
  </si>
  <si>
    <t>Omzet dranken</t>
  </si>
  <si>
    <t>Administratie- en algemeen</t>
  </si>
  <si>
    <t>Verkoopkosten</t>
  </si>
  <si>
    <t>Transportkosten</t>
  </si>
  <si>
    <t>Energiekosten</t>
  </si>
  <si>
    <t>Onderhoudskosten</t>
  </si>
  <si>
    <t>Gross Operating income</t>
  </si>
  <si>
    <t>Gross Operating Profit</t>
  </si>
  <si>
    <t>Verzekeringen</t>
  </si>
  <si>
    <t>Belastingen</t>
  </si>
  <si>
    <t>Intrest</t>
  </si>
  <si>
    <t>Afschrijvingen</t>
  </si>
  <si>
    <t>Huren</t>
  </si>
  <si>
    <t>Totalen van de kosten</t>
  </si>
  <si>
    <t>Winst voor belastingen</t>
  </si>
  <si>
    <t>Prijs</t>
  </si>
  <si>
    <t>Directe exploitatiekosten kamers</t>
  </si>
  <si>
    <t>Personeelskosten</t>
  </si>
  <si>
    <t>Bruto salarissen</t>
  </si>
  <si>
    <t>Vakantietoeslag</t>
  </si>
  <si>
    <t>Gratificaties</t>
  </si>
  <si>
    <t>Premies pensioenfonds</t>
  </si>
  <si>
    <t>Overige bedrijfstakpremies</t>
  </si>
  <si>
    <t>Vergoeding reiskosten</t>
  </si>
  <si>
    <t>Personeelsmaaltijden</t>
  </si>
  <si>
    <t>Overige personeelskosten</t>
  </si>
  <si>
    <t>Overige kosten</t>
  </si>
  <si>
    <t>Bedrijfskleding</t>
  </si>
  <si>
    <t>Uitzendkrachten</t>
  </si>
  <si>
    <t>Wasserijkosten</t>
  </si>
  <si>
    <t>Schoonmaakmiddelen</t>
  </si>
  <si>
    <t>Verbruik linnen</t>
  </si>
  <si>
    <t>Huur linnen</t>
  </si>
  <si>
    <t>Kantoorkosten en drukwerk receptie</t>
  </si>
  <si>
    <t>Vaste lasten</t>
  </si>
  <si>
    <t>Omzet keuken roomservice</t>
  </si>
  <si>
    <t>Omzet keuken zalen en catering</t>
  </si>
  <si>
    <t>Omzet keuken diversen</t>
  </si>
  <si>
    <t>Totaal</t>
  </si>
  <si>
    <t>Inslag keuken restaurant</t>
  </si>
  <si>
    <t>Inslag keuken roomservice</t>
  </si>
  <si>
    <t>Inslag keuken zalen en catering</t>
  </si>
  <si>
    <t>Inslag keuken diversen</t>
  </si>
  <si>
    <t>Inslag%</t>
  </si>
  <si>
    <t>Inslag</t>
  </si>
  <si>
    <t>Benodigdheden restaurant</t>
  </si>
  <si>
    <t>Verbruik servies en glaswerk</t>
  </si>
  <si>
    <t>Verbruik disposables</t>
  </si>
  <si>
    <t>Kosten vuilafvoer</t>
  </si>
  <si>
    <t>Ontbijt</t>
  </si>
  <si>
    <t>Aantal ontbijtgasten</t>
  </si>
  <si>
    <t>Prijs ontbijt (incl. btw)</t>
  </si>
  <si>
    <t>Prijs ontbijt (excl. btw)</t>
  </si>
  <si>
    <t>Inslag ontbijt</t>
  </si>
  <si>
    <t>Dranken</t>
  </si>
  <si>
    <t>btw%</t>
  </si>
  <si>
    <t>inclusief</t>
  </si>
  <si>
    <t xml:space="preserve">Omzet </t>
  </si>
  <si>
    <t>exclusief</t>
  </si>
  <si>
    <t>Aandeel personeelskosten</t>
  </si>
  <si>
    <t>Ingehuurd personeel</t>
  </si>
  <si>
    <t>Kantoorkosten</t>
  </si>
  <si>
    <t>Drukwerk algemeen</t>
  </si>
  <si>
    <t>Telefoon/telefax/internet</t>
  </si>
  <si>
    <t>Computerbenodigdheden</t>
  </si>
  <si>
    <t>Kosten administratiekantoor</t>
  </si>
  <si>
    <t>Accountantskosten</t>
  </si>
  <si>
    <t>Advieskosten</t>
  </si>
  <si>
    <t>Provisies credit-cards</t>
  </si>
  <si>
    <t>Bankkosten</t>
  </si>
  <si>
    <t>Kosten bewaking/beveiliging</t>
  </si>
  <si>
    <t>Reis-en verblijfkosten</t>
  </si>
  <si>
    <t>Lidmaatschappen/contributies</t>
  </si>
  <si>
    <t>BUMA-rechten etc.</t>
  </si>
  <si>
    <t>Abonnementen</t>
  </si>
  <si>
    <t>Vergunningen</t>
  </si>
  <si>
    <t xml:space="preserve">Overige administratiekosten </t>
  </si>
  <si>
    <t>eventueel in % van een omzetcategorie</t>
  </si>
  <si>
    <t>Reclamedrukwerk</t>
  </si>
  <si>
    <t>Gastendocumentatie</t>
  </si>
  <si>
    <t>Reclame/advertenties</t>
  </si>
  <si>
    <t>Folders/brochures</t>
  </si>
  <si>
    <t>Mailingskosten</t>
  </si>
  <si>
    <t>Verkoopbenodigdheden</t>
  </si>
  <si>
    <t>Representatiekosten</t>
  </si>
  <si>
    <t>Kosten deelname beurzen etc.</t>
  </si>
  <si>
    <t>Kosten vakexcursies</t>
  </si>
  <si>
    <t>Kosten evenementen</t>
  </si>
  <si>
    <t>Kosten radio/tv reclame</t>
  </si>
  <si>
    <t>Franchise royalties</t>
  </si>
  <si>
    <t>Kosten sponsoring</t>
  </si>
  <si>
    <t>Kosten samenwerkingsverband</t>
  </si>
  <si>
    <t>Brandstof</t>
  </si>
  <si>
    <t>Onderhoud</t>
  </si>
  <si>
    <t>Verzekering/belasting auto's</t>
  </si>
  <si>
    <t>Overige autokosten</t>
  </si>
  <si>
    <t>Kosten lease-auto's</t>
  </si>
  <si>
    <t>Taxikosten</t>
  </si>
  <si>
    <t>Verbruik water</t>
  </si>
  <si>
    <t>Verbruik electriciteit</t>
  </si>
  <si>
    <t>Abonnementskosten installaties</t>
  </si>
  <si>
    <t>Overboeking energie keuken</t>
  </si>
  <si>
    <t xml:space="preserve">Onderhoudskosten </t>
  </si>
  <si>
    <t>Onderhoud tuin</t>
  </si>
  <si>
    <t>Onderhoud infrastructuur</t>
  </si>
  <si>
    <t>Onderhoud bedrijfspand</t>
  </si>
  <si>
    <t>Schoonmaakkosten pand</t>
  </si>
  <si>
    <t>Onderhoud inventaris</t>
  </si>
  <si>
    <t>Onderhoud apparatuur</t>
  </si>
  <si>
    <t>Vervanging kleine inventaris</t>
  </si>
  <si>
    <t>Opstalverzekering</t>
  </si>
  <si>
    <t>Inventarisverzekering</t>
  </si>
  <si>
    <t>Overige verzekeringen</t>
  </si>
  <si>
    <t>Onroerende zaak belasting</t>
  </si>
  <si>
    <t>Waterschapslasten etc.</t>
  </si>
  <si>
    <t>Overige gemeentelijke belastingen</t>
  </si>
  <si>
    <t>Rente leningen</t>
  </si>
  <si>
    <t>Rente bank rekening courant</t>
  </si>
  <si>
    <t>Afsluitkosten leningen</t>
  </si>
  <si>
    <t>Rente leasing</t>
  </si>
  <si>
    <t>Infrastructuur</t>
  </si>
  <si>
    <t>Gebouwen</t>
  </si>
  <si>
    <t>Inventaris</t>
  </si>
  <si>
    <t>Transportmiddelen</t>
  </si>
  <si>
    <t>Immateriele vaste activa</t>
  </si>
  <si>
    <t>Erpachtcanon</t>
  </si>
  <si>
    <t>Huur gebouwen</t>
  </si>
  <si>
    <t>Huur inventaris</t>
  </si>
  <si>
    <t>Operationele lease</t>
  </si>
  <si>
    <t>Totaal vaste lasten</t>
  </si>
  <si>
    <t>Omzet exclusief btw</t>
  </si>
  <si>
    <t>Doorberekende energiekosten</t>
  </si>
  <si>
    <t>Diversen</t>
  </si>
  <si>
    <t>Berekening salarissen.</t>
  </si>
  <si>
    <t>Salaris</t>
  </si>
  <si>
    <t>Maand</t>
  </si>
  <si>
    <t>Jaar</t>
  </si>
  <si>
    <t>Premies</t>
  </si>
  <si>
    <t>Pensioen</t>
  </si>
  <si>
    <t>fonds</t>
  </si>
  <si>
    <t>premies</t>
  </si>
  <si>
    <t>Functie kamers</t>
  </si>
  <si>
    <t>% aan-</t>
  </si>
  <si>
    <t>stelling</t>
  </si>
  <si>
    <t>Basis</t>
  </si>
  <si>
    <t>Aantal</t>
  </si>
  <si>
    <t>budget</t>
  </si>
  <si>
    <t>BTW %</t>
  </si>
  <si>
    <t>Functie keuken</t>
  </si>
  <si>
    <t>Chef kok</t>
  </si>
  <si>
    <t>Leerling kok</t>
  </si>
  <si>
    <t>Functie restaurant</t>
  </si>
  <si>
    <t>Medewerker 1</t>
  </si>
  <si>
    <t>Medewerker 2</t>
  </si>
  <si>
    <t>Medewerker afwas</t>
  </si>
  <si>
    <t>Functie ontbijt</t>
  </si>
  <si>
    <t>Totaal personeelskosten</t>
  </si>
  <si>
    <t>Advertentiekosten</t>
  </si>
  <si>
    <t>Bloemen en planten</t>
  </si>
  <si>
    <t>Muziekkosten</t>
  </si>
  <si>
    <t>Donaties</t>
  </si>
  <si>
    <t>Verbruik gas/water/licht</t>
  </si>
  <si>
    <t>Overige huisvestingskosten</t>
  </si>
  <si>
    <t>Per eenheid</t>
  </si>
  <si>
    <t>CAO</t>
  </si>
  <si>
    <t>full-time</t>
  </si>
  <si>
    <t>Aant.</t>
  </si>
  <si>
    <t>Budget</t>
  </si>
  <si>
    <t>Management-fee</t>
  </si>
  <si>
    <t>Medewerker</t>
  </si>
  <si>
    <t>Hotelgasten</t>
  </si>
  <si>
    <t>Walk-ins</t>
  </si>
  <si>
    <t>gasten</t>
  </si>
  <si>
    <t>gem.</t>
  </si>
  <si>
    <t>Omzet keuken diner</t>
  </si>
  <si>
    <t>Omzet keuken lunch</t>
  </si>
  <si>
    <t>Hiervan Food</t>
  </si>
  <si>
    <t>Hiervan Beverage</t>
  </si>
  <si>
    <t>Dagen</t>
  </si>
  <si>
    <t>% Bezet</t>
  </si>
  <si>
    <t>p.e.</t>
  </si>
  <si>
    <t>k.overn.</t>
  </si>
  <si>
    <t>g.overn.</t>
  </si>
  <si>
    <t>Aantal hotelgasten</t>
  </si>
  <si>
    <t>Omzet dranken Hotelgasten ht</t>
  </si>
  <si>
    <t>Omzet dranken Hotelgasten lt</t>
  </si>
  <si>
    <t>Omzet dranken walk-ins ht</t>
  </si>
  <si>
    <t>Omzet dranken walk-ins lt</t>
  </si>
  <si>
    <t>Omzet dranken overige</t>
  </si>
  <si>
    <t>*=gemiddeld</t>
  </si>
  <si>
    <t>*=gemiddeld % van 10</t>
  </si>
  <si>
    <t>VT</t>
  </si>
  <si>
    <t>Omzet kamers</t>
  </si>
  <si>
    <t>Totaal F&amp;B</t>
  </si>
  <si>
    <t>Totaal Profit-centers</t>
  </si>
  <si>
    <t>Totaal service-centers</t>
  </si>
  <si>
    <t>Totalen</t>
  </si>
  <si>
    <t>Doorberekening vanuit Food</t>
  </si>
  <si>
    <t>Ontvangen rente banken(-)</t>
  </si>
  <si>
    <t>Ontvangen overige rente(-)</t>
  </si>
  <si>
    <t>Opleidingskosten</t>
  </si>
  <si>
    <t>%</t>
  </si>
  <si>
    <t>Omzet zalen</t>
  </si>
  <si>
    <t>Aantal zalen</t>
  </si>
  <si>
    <t>Aantal dagen</t>
  </si>
  <si>
    <t>Omzet koffie en thee</t>
  </si>
  <si>
    <t>Gasten</t>
  </si>
  <si>
    <t>Totaal inclusief btw</t>
  </si>
  <si>
    <t>Totaal exclusief btw</t>
  </si>
  <si>
    <t>Omzet dranken recepties</t>
  </si>
  <si>
    <t>Omzet dranken partijen</t>
  </si>
  <si>
    <t xml:space="preserve"> </t>
  </si>
  <si>
    <t>TOTAAL</t>
  </si>
  <si>
    <t>Exploitatie zalen</t>
  </si>
  <si>
    <t>Winst- en verliesrekening Model Hotel</t>
  </si>
  <si>
    <t>General manager</t>
  </si>
  <si>
    <t>Financieel manager</t>
  </si>
  <si>
    <t>Rooms Division manager</t>
  </si>
  <si>
    <t>Hoofd receptie</t>
  </si>
  <si>
    <t>Medewerker receptie 1</t>
  </si>
  <si>
    <t>Medewerker receptie 2</t>
  </si>
  <si>
    <t>Hoofd housekeeping</t>
  </si>
  <si>
    <t>Medewerker housekeeping</t>
  </si>
  <si>
    <t>F&amp;B manager</t>
  </si>
  <si>
    <t>Restaurant manager</t>
  </si>
  <si>
    <t>Medewerker bediening</t>
  </si>
  <si>
    <t>Marketing &amp; Sales</t>
  </si>
  <si>
    <t>P&amp;O</t>
  </si>
  <si>
    <t>Restaurant (Food)</t>
  </si>
  <si>
    <t>Percentage Ontbijtgasten</t>
  </si>
  <si>
    <t>Verhuurde dagdelen</t>
  </si>
  <si>
    <t>Prijs per dagdeel</t>
  </si>
  <si>
    <t>Directe</t>
  </si>
  <si>
    <t>Kosten</t>
  </si>
  <si>
    <t>Omzet telecommunicatie</t>
  </si>
  <si>
    <t>Telefoon</t>
  </si>
  <si>
    <t>Internet</t>
  </si>
  <si>
    <t>Totale omzet telecommunicatie</t>
  </si>
  <si>
    <t>Indirecte exploitatiekosten</t>
  </si>
  <si>
    <t>Totaal omzet kamers (inclusief btw)</t>
  </si>
  <si>
    <t>Walk-ins ontbijt</t>
  </si>
  <si>
    <t>WIA/WAO/WGA</t>
  </si>
  <si>
    <t>Premies WIA/WAO/WGA</t>
  </si>
  <si>
    <t>Kamertype 1</t>
  </si>
  <si>
    <t>Kamertype 2</t>
  </si>
  <si>
    <t>Kamertype 3</t>
  </si>
  <si>
    <t>Kamertype 4</t>
  </si>
  <si>
    <t>Kamertype 5</t>
  </si>
  <si>
    <t>Kamertype 6</t>
  </si>
  <si>
    <t xml:space="preserve">P.E. </t>
  </si>
  <si>
    <t>Totaal (€)</t>
  </si>
  <si>
    <t>FTE</t>
  </si>
  <si>
    <t>Kilo</t>
  </si>
  <si>
    <t>Benodigdheden kamers</t>
  </si>
  <si>
    <t>Bloemen</t>
  </si>
  <si>
    <t>Drukkosten</t>
  </si>
  <si>
    <t>Exploitatie Rooms</t>
  </si>
  <si>
    <t>Restaurant (Breakfast)</t>
  </si>
  <si>
    <t>Restaurant (Beverages)</t>
  </si>
  <si>
    <t>Gem. besteding food (pp, €)</t>
  </si>
  <si>
    <t>Kantoorkosten en drukwerk</t>
  </si>
  <si>
    <t>Bezetting (%)</t>
  </si>
  <si>
    <t>Salariskosten</t>
  </si>
  <si>
    <t>Sous Chef</t>
  </si>
  <si>
    <t>Zelfstandig werkend kok</t>
  </si>
  <si>
    <t>Sommelier</t>
  </si>
  <si>
    <t>Service centers</t>
  </si>
  <si>
    <t xml:space="preserve">Alleen cellen die groen zijn gemarkeerd, dient u in te vullen </t>
  </si>
  <si>
    <t xml:space="preserve">Dit tabblad hoeft u NIET in te vullen. </t>
  </si>
  <si>
    <t>De tabel wordt gevuld met gegevens die u verstrekt in achterliggende tabbladen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</si>
</sst>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%"/>
    <numFmt numFmtId="168" formatCode="#,##0_ ;\-#,##0\ "/>
    <numFmt numFmtId="169" formatCode="_-* #,##0.00_-;_-* #,##0.00\-;_-* &quot;-&quot;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</font>
    <font>
      <b/>
      <sz val="14"/>
      <name val="Arial"/>
    </font>
    <font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0" xfId="0" applyNumberFormat="1"/>
    <xf numFmtId="3" fontId="0" fillId="0" borderId="0" xfId="0" applyNumberFormat="1" applyBorder="1"/>
    <xf numFmtId="9" fontId="0" fillId="0" borderId="0" xfId="1" applyFont="1"/>
    <xf numFmtId="1" fontId="0" fillId="0" borderId="0" xfId="0" applyNumberFormat="1"/>
    <xf numFmtId="167" fontId="0" fillId="0" borderId="0" xfId="1" applyNumberFormat="1" applyFont="1"/>
    <xf numFmtId="1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0" xfId="0" applyNumberFormat="1"/>
    <xf numFmtId="9" fontId="0" fillId="0" borderId="0" xfId="1" applyFont="1" applyAlignment="1">
      <alignment horizontal="center"/>
    </xf>
    <xf numFmtId="167" fontId="0" fillId="0" borderId="0" xfId="1" applyNumberFormat="1" applyFont="1" applyBorder="1"/>
    <xf numFmtId="164" fontId="0" fillId="0" borderId="7" xfId="0" applyNumberFormat="1" applyBorder="1"/>
    <xf numFmtId="0" fontId="3" fillId="0" borderId="0" xfId="0" applyFont="1" applyBorder="1"/>
    <xf numFmtId="0" fontId="0" fillId="0" borderId="8" xfId="0" applyBorder="1"/>
    <xf numFmtId="166" fontId="0" fillId="0" borderId="4" xfId="0" applyNumberFormat="1" applyBorder="1"/>
    <xf numFmtId="1" fontId="2" fillId="0" borderId="0" xfId="0" applyNumberFormat="1" applyFont="1"/>
    <xf numFmtId="10" fontId="0" fillId="0" borderId="0" xfId="0" applyNumberFormat="1" applyBorder="1"/>
    <xf numFmtId="168" fontId="0" fillId="0" borderId="0" xfId="0" applyNumberFormat="1" applyBorder="1"/>
    <xf numFmtId="166" fontId="0" fillId="0" borderId="0" xfId="0" applyNumberFormat="1" applyBorder="1"/>
    <xf numFmtId="9" fontId="0" fillId="0" borderId="0" xfId="1" applyFont="1" applyBorder="1"/>
    <xf numFmtId="166" fontId="0" fillId="0" borderId="3" xfId="0" applyNumberFormat="1" applyBorder="1"/>
    <xf numFmtId="0" fontId="2" fillId="0" borderId="9" xfId="0" applyFon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9" fontId="0" fillId="0" borderId="0" xfId="0" applyNumberFormat="1" applyBorder="1"/>
    <xf numFmtId="0" fontId="3" fillId="0" borderId="11" xfId="0" applyFont="1" applyBorder="1"/>
    <xf numFmtId="0" fontId="2" fillId="0" borderId="13" xfId="0" applyFont="1" applyBorder="1"/>
    <xf numFmtId="0" fontId="0" fillId="0" borderId="14" xfId="0" applyBorder="1"/>
    <xf numFmtId="0" fontId="4" fillId="0" borderId="0" xfId="0" applyFont="1"/>
    <xf numFmtId="0" fontId="0" fillId="0" borderId="16" xfId="0" applyBorder="1"/>
    <xf numFmtId="0" fontId="0" fillId="0" borderId="13" xfId="0" applyBorder="1"/>
    <xf numFmtId="0" fontId="0" fillId="0" borderId="17" xfId="0" applyBorder="1"/>
    <xf numFmtId="164" fontId="0" fillId="0" borderId="12" xfId="0" applyNumberFormat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0" borderId="22" xfId="0" applyBorder="1"/>
    <xf numFmtId="10" fontId="0" fillId="0" borderId="3" xfId="0" applyNumberFormat="1" applyBorder="1"/>
    <xf numFmtId="1" fontId="0" fillId="0" borderId="3" xfId="0" applyNumberFormat="1" applyBorder="1"/>
    <xf numFmtId="0" fontId="0" fillId="0" borderId="24" xfId="0" applyBorder="1"/>
    <xf numFmtId="0" fontId="0" fillId="2" borderId="19" xfId="0" applyFill="1" applyBorder="1"/>
    <xf numFmtId="164" fontId="0" fillId="2" borderId="19" xfId="0" applyNumberFormat="1" applyFill="1" applyBorder="1"/>
    <xf numFmtId="1" fontId="0" fillId="2" borderId="19" xfId="0" applyNumberFormat="1" applyFill="1" applyBorder="1"/>
    <xf numFmtId="0" fontId="0" fillId="2" borderId="25" xfId="0" applyFill="1" applyBorder="1"/>
    <xf numFmtId="9" fontId="0" fillId="2" borderId="19" xfId="0" applyNumberFormat="1" applyFill="1" applyBorder="1"/>
    <xf numFmtId="0" fontId="0" fillId="2" borderId="20" xfId="0" applyFill="1" applyBorder="1"/>
    <xf numFmtId="164" fontId="0" fillId="2" borderId="20" xfId="0" applyNumberFormat="1" applyFill="1" applyBorder="1"/>
    <xf numFmtId="1" fontId="0" fillId="2" borderId="21" xfId="0" applyNumberFormat="1" applyFill="1" applyBorder="1"/>
    <xf numFmtId="164" fontId="0" fillId="2" borderId="25" xfId="0" applyNumberFormat="1" applyFill="1" applyBorder="1"/>
    <xf numFmtId="164" fontId="0" fillId="2" borderId="21" xfId="0" applyNumberFormat="1" applyFill="1" applyBorder="1"/>
    <xf numFmtId="164" fontId="0" fillId="0" borderId="22" xfId="0" applyNumberFormat="1" applyBorder="1"/>
    <xf numFmtId="164" fontId="0" fillId="0" borderId="26" xfId="0" applyNumberFormat="1" applyBorder="1"/>
    <xf numFmtId="0" fontId="5" fillId="0" borderId="0" xfId="0" applyFont="1"/>
    <xf numFmtId="0" fontId="6" fillId="0" borderId="0" xfId="0" applyFont="1"/>
    <xf numFmtId="0" fontId="0" fillId="0" borderId="9" xfId="0" applyBorder="1"/>
    <xf numFmtId="0" fontId="2" fillId="0" borderId="11" xfId="0" applyFont="1" applyBorder="1"/>
    <xf numFmtId="0" fontId="0" fillId="0" borderId="27" xfId="0" applyBorder="1"/>
    <xf numFmtId="0" fontId="3" fillId="0" borderId="23" xfId="0" applyFont="1" applyBorder="1"/>
    <xf numFmtId="166" fontId="0" fillId="0" borderId="22" xfId="0" applyNumberFormat="1" applyBorder="1"/>
    <xf numFmtId="0" fontId="0" fillId="2" borderId="9" xfId="0" applyFill="1" applyBorder="1"/>
    <xf numFmtId="0" fontId="0" fillId="2" borderId="28" xfId="0" applyFill="1" applyBorder="1"/>
    <xf numFmtId="0" fontId="0" fillId="2" borderId="10" xfId="0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11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2" borderId="34" xfId="0" applyFont="1" applyFill="1" applyBorder="1"/>
    <xf numFmtId="0" fontId="2" fillId="2" borderId="22" xfId="0" applyFont="1" applyFill="1" applyBorder="1"/>
    <xf numFmtId="0" fontId="0" fillId="2" borderId="35" xfId="0" applyFill="1" applyBorder="1"/>
    <xf numFmtId="0" fontId="0" fillId="2" borderId="4" xfId="0" applyFill="1" applyBorder="1"/>
    <xf numFmtId="0" fontId="0" fillId="2" borderId="36" xfId="0" applyFill="1" applyBorder="1"/>
    <xf numFmtId="0" fontId="2" fillId="2" borderId="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2" fillId="2" borderId="26" xfId="0" applyFont="1" applyFill="1" applyBorder="1"/>
    <xf numFmtId="0" fontId="7" fillId="0" borderId="0" xfId="0" applyFont="1"/>
    <xf numFmtId="0" fontId="2" fillId="2" borderId="9" xfId="0" applyFont="1" applyFill="1" applyBorder="1"/>
    <xf numFmtId="0" fontId="0" fillId="2" borderId="16" xfId="0" applyFill="1" applyBorder="1"/>
    <xf numFmtId="0" fontId="2" fillId="2" borderId="19" xfId="0" applyFont="1" applyFill="1" applyBorder="1"/>
    <xf numFmtId="0" fontId="0" fillId="2" borderId="21" xfId="0" applyFill="1" applyBorder="1"/>
    <xf numFmtId="164" fontId="0" fillId="0" borderId="10" xfId="0" applyNumberFormat="1" applyBorder="1"/>
    <xf numFmtId="0" fontId="2" fillId="2" borderId="20" xfId="0" applyFont="1" applyFill="1" applyBorder="1"/>
    <xf numFmtId="1" fontId="0" fillId="0" borderId="24" xfId="0" applyNumberFormat="1" applyBorder="1"/>
    <xf numFmtId="1" fontId="0" fillId="2" borderId="20" xfId="0" applyNumberFormat="1" applyFill="1" applyBorder="1"/>
    <xf numFmtId="1" fontId="0" fillId="0" borderId="28" xfId="0" applyNumberFormat="1" applyBorder="1"/>
    <xf numFmtId="164" fontId="2" fillId="2" borderId="20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164" fontId="0" fillId="2" borderId="38" xfId="0" applyNumberFormat="1" applyFill="1" applyBorder="1"/>
    <xf numFmtId="0" fontId="0" fillId="2" borderId="38" xfId="0" applyFill="1" applyBorder="1"/>
    <xf numFmtId="1" fontId="0" fillId="2" borderId="25" xfId="0" applyNumberFormat="1" applyFill="1" applyBorder="1"/>
    <xf numFmtId="169" fontId="0" fillId="0" borderId="0" xfId="0" applyNumberFormat="1" applyBorder="1"/>
    <xf numFmtId="164" fontId="2" fillId="2" borderId="19" xfId="0" applyNumberFormat="1" applyFont="1" applyFill="1" applyBorder="1"/>
    <xf numFmtId="0" fontId="2" fillId="2" borderId="25" xfId="0" applyFont="1" applyFill="1" applyBorder="1"/>
    <xf numFmtId="0" fontId="2" fillId="2" borderId="21" xfId="0" applyFont="1" applyFill="1" applyBorder="1"/>
    <xf numFmtId="0" fontId="0" fillId="0" borderId="39" xfId="0" applyBorder="1"/>
    <xf numFmtId="0" fontId="2" fillId="2" borderId="38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7" fontId="2" fillId="0" borderId="2" xfId="1" applyNumberFormat="1" applyFont="1" applyBorder="1"/>
    <xf numFmtId="0" fontId="0" fillId="2" borderId="20" xfId="0" applyFill="1" applyBorder="1" applyAlignment="1">
      <alignment horizontal="center"/>
    </xf>
    <xf numFmtId="167" fontId="2" fillId="0" borderId="3" xfId="1" applyNumberFormat="1" applyFont="1" applyBorder="1"/>
    <xf numFmtId="0" fontId="0" fillId="2" borderId="21" xfId="0" applyFill="1" applyBorder="1" applyAlignment="1">
      <alignment horizontal="center"/>
    </xf>
    <xf numFmtId="0" fontId="2" fillId="0" borderId="14" xfId="0" applyFont="1" applyBorder="1"/>
    <xf numFmtId="0" fontId="2" fillId="2" borderId="10" xfId="0" applyFont="1" applyFill="1" applyBorder="1"/>
    <xf numFmtId="0" fontId="2" fillId="2" borderId="16" xfId="0" applyFont="1" applyFill="1" applyBorder="1"/>
    <xf numFmtId="0" fontId="0" fillId="2" borderId="13" xfId="0" applyFill="1" applyBorder="1"/>
    <xf numFmtId="0" fontId="2" fillId="2" borderId="14" xfId="0" applyFont="1" applyFill="1" applyBorder="1"/>
    <xf numFmtId="0" fontId="0" fillId="2" borderId="17" xfId="0" applyFill="1" applyBorder="1"/>
    <xf numFmtId="0" fontId="2" fillId="2" borderId="28" xfId="0" applyFont="1" applyFill="1" applyBorder="1"/>
    <xf numFmtId="0" fontId="2" fillId="2" borderId="24" xfId="0" applyFont="1" applyFill="1" applyBorder="1"/>
    <xf numFmtId="9" fontId="2" fillId="0" borderId="10" xfId="1" applyFont="1" applyBorder="1"/>
    <xf numFmtId="0" fontId="2" fillId="0" borderId="0" xfId="0" applyFon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2" fillId="3" borderId="18" xfId="0" applyFont="1" applyFill="1" applyBorder="1"/>
    <xf numFmtId="0" fontId="0" fillId="3" borderId="19" xfId="0" applyFill="1" applyBorder="1"/>
    <xf numFmtId="0" fontId="2" fillId="4" borderId="18" xfId="0" applyFont="1" applyFill="1" applyBorder="1"/>
    <xf numFmtId="0" fontId="0" fillId="4" borderId="19" xfId="0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2" borderId="18" xfId="0" applyFont="1" applyFill="1" applyBorder="1"/>
    <xf numFmtId="164" fontId="2" fillId="2" borderId="20" xfId="0" applyNumberFormat="1" applyFont="1" applyFill="1" applyBorder="1"/>
    <xf numFmtId="164" fontId="7" fillId="0" borderId="0" xfId="0" applyNumberFormat="1" applyFont="1"/>
    <xf numFmtId="164" fontId="0" fillId="2" borderId="16" xfId="0" applyNumberFormat="1" applyFill="1" applyBorder="1"/>
    <xf numFmtId="164" fontId="0" fillId="2" borderId="17" xfId="0" applyNumberFormat="1" applyFill="1" applyBorder="1"/>
    <xf numFmtId="167" fontId="2" fillId="0" borderId="10" xfId="1" applyNumberFormat="1" applyFont="1" applyBorder="1"/>
    <xf numFmtId="164" fontId="0" fillId="3" borderId="19" xfId="0" applyNumberFormat="1" applyFill="1" applyBorder="1"/>
    <xf numFmtId="164" fontId="0" fillId="3" borderId="25" xfId="0" applyNumberFormat="1" applyFill="1" applyBorder="1"/>
    <xf numFmtId="164" fontId="2" fillId="3" borderId="25" xfId="0" applyNumberFormat="1" applyFont="1" applyFill="1" applyBorder="1"/>
    <xf numFmtId="164" fontId="2" fillId="0" borderId="0" xfId="0" applyNumberFormat="1" applyFont="1"/>
    <xf numFmtId="164" fontId="0" fillId="4" borderId="19" xfId="0" applyNumberFormat="1" applyFill="1" applyBorder="1"/>
    <xf numFmtId="164" fontId="2" fillId="4" borderId="25" xfId="0" applyNumberFormat="1" applyFont="1" applyFill="1" applyBorder="1"/>
    <xf numFmtId="10" fontId="0" fillId="2" borderId="21" xfId="1" applyNumberFormat="1" applyFont="1" applyFill="1" applyBorder="1"/>
    <xf numFmtId="164" fontId="0" fillId="0" borderId="33" xfId="0" applyNumberFormat="1" applyBorder="1"/>
    <xf numFmtId="0" fontId="2" fillId="2" borderId="17" xfId="0" applyFont="1" applyFill="1" applyBorder="1"/>
    <xf numFmtId="164" fontId="0" fillId="0" borderId="12" xfId="0" applyNumberFormat="1" applyFill="1" applyBorder="1"/>
    <xf numFmtId="0" fontId="2" fillId="2" borderId="41" xfId="0" applyFont="1" applyFill="1" applyBorder="1"/>
    <xf numFmtId="0" fontId="3" fillId="0" borderId="0" xfId="0" applyFont="1" applyFill="1" applyBorder="1"/>
    <xf numFmtId="0" fontId="2" fillId="2" borderId="30" xfId="0" applyFont="1" applyFill="1" applyBorder="1" applyAlignment="1">
      <alignment horizontal="center"/>
    </xf>
    <xf numFmtId="165" fontId="0" fillId="2" borderId="20" xfId="0" applyNumberFormat="1" applyFill="1" applyBorder="1"/>
    <xf numFmtId="0" fontId="0" fillId="0" borderId="0" xfId="0"/>
    <xf numFmtId="0" fontId="0" fillId="0" borderId="3" xfId="0" applyBorder="1"/>
    <xf numFmtId="164" fontId="0" fillId="0" borderId="0" xfId="0" applyNumberFormat="1" applyBorder="1"/>
    <xf numFmtId="0" fontId="3" fillId="0" borderId="11" xfId="0" applyFont="1" applyBorder="1"/>
    <xf numFmtId="0" fontId="2" fillId="2" borderId="18" xfId="0" applyFont="1" applyFill="1" applyBorder="1"/>
    <xf numFmtId="1" fontId="0" fillId="0" borderId="3" xfId="0" applyNumberFormat="1" applyBorder="1"/>
    <xf numFmtId="164" fontId="0" fillId="0" borderId="12" xfId="0" applyNumberFormat="1" applyFill="1" applyBorder="1"/>
    <xf numFmtId="165" fontId="0" fillId="0" borderId="3" xfId="0" applyNumberFormat="1" applyBorder="1"/>
    <xf numFmtId="0" fontId="0" fillId="0" borderId="0" xfId="0" applyFill="1"/>
    <xf numFmtId="0" fontId="0" fillId="5" borderId="0" xfId="0" applyFill="1"/>
    <xf numFmtId="0" fontId="2" fillId="0" borderId="0" xfId="0" applyFont="1" applyFill="1"/>
    <xf numFmtId="0" fontId="0" fillId="6" borderId="11" xfId="0" applyFill="1" applyBorder="1"/>
    <xf numFmtId="0" fontId="0" fillId="6" borderId="3" xfId="0" applyFill="1" applyBorder="1"/>
    <xf numFmtId="165" fontId="0" fillId="6" borderId="0" xfId="0" applyNumberFormat="1" applyFill="1" applyBorder="1"/>
    <xf numFmtId="10" fontId="0" fillId="6" borderId="0" xfId="0" applyNumberFormat="1" applyFill="1" applyBorder="1"/>
    <xf numFmtId="0" fontId="0" fillId="0" borderId="0" xfId="0" applyBorder="1"/>
    <xf numFmtId="0" fontId="4" fillId="0" borderId="0" xfId="0" applyFont="1"/>
    <xf numFmtId="0" fontId="2" fillId="2" borderId="21" xfId="0" applyFont="1" applyFill="1" applyBorder="1" applyAlignment="1">
      <alignment horizontal="center"/>
    </xf>
    <xf numFmtId="165" fontId="0" fillId="2" borderId="20" xfId="0" applyNumberFormat="1" applyFill="1" applyBorder="1"/>
    <xf numFmtId="165" fontId="0" fillId="0" borderId="3" xfId="0" applyNumberFormat="1" applyBorder="1"/>
    <xf numFmtId="9" fontId="0" fillId="5" borderId="0" xfId="0" applyNumberFormat="1" applyFill="1" applyBorder="1"/>
    <xf numFmtId="0" fontId="0" fillId="5" borderId="3" xfId="0" applyFill="1" applyBorder="1"/>
    <xf numFmtId="0" fontId="0" fillId="5" borderId="22" xfId="0" applyFill="1" applyBorder="1"/>
    <xf numFmtId="0" fontId="3" fillId="0" borderId="3" xfId="0" applyFont="1" applyBorder="1"/>
    <xf numFmtId="0" fontId="3" fillId="0" borderId="0" xfId="2" applyBorder="1"/>
    <xf numFmtId="0" fontId="3" fillId="0" borderId="3" xfId="2" applyBorder="1"/>
    <xf numFmtId="164" fontId="3" fillId="0" borderId="0" xfId="2" applyNumberFormat="1" applyBorder="1"/>
    <xf numFmtId="0" fontId="3" fillId="0" borderId="11" xfId="2" applyBorder="1"/>
    <xf numFmtId="0" fontId="2" fillId="2" borderId="18" xfId="2" applyFont="1" applyFill="1" applyBorder="1"/>
    <xf numFmtId="10" fontId="3" fillId="0" borderId="3" xfId="2" applyNumberFormat="1" applyBorder="1"/>
    <xf numFmtId="0" fontId="3" fillId="2" borderId="19" xfId="2" applyFill="1" applyBorder="1"/>
    <xf numFmtId="164" fontId="3" fillId="2" borderId="19" xfId="2" applyNumberFormat="1" applyFill="1" applyBorder="1"/>
    <xf numFmtId="0" fontId="3" fillId="2" borderId="20" xfId="2" applyFill="1" applyBorder="1"/>
    <xf numFmtId="0" fontId="2" fillId="2" borderId="20" xfId="2" applyFont="1" applyFill="1" applyBorder="1"/>
    <xf numFmtId="164" fontId="2" fillId="2" borderId="19" xfId="2" applyNumberFormat="1" applyFont="1" applyFill="1" applyBorder="1"/>
    <xf numFmtId="0" fontId="2" fillId="2" borderId="25" xfId="2" applyFont="1" applyFill="1" applyBorder="1"/>
    <xf numFmtId="164" fontId="3" fillId="5" borderId="0" xfId="2" applyNumberFormat="1" applyFill="1" applyBorder="1"/>
    <xf numFmtId="0" fontId="3" fillId="5" borderId="3" xfId="2" applyFill="1" applyBorder="1"/>
    <xf numFmtId="165" fontId="3" fillId="0" borderId="12" xfId="2" applyNumberFormat="1" applyBorder="1"/>
    <xf numFmtId="165" fontId="3" fillId="5" borderId="12" xfId="2" applyNumberFormat="1" applyFill="1" applyBorder="1"/>
    <xf numFmtId="0" fontId="3" fillId="0" borderId="10" xfId="0" applyFont="1" applyFill="1" applyBorder="1"/>
    <xf numFmtId="164" fontId="3" fillId="0" borderId="10" xfId="0" applyNumberFormat="1" applyFont="1" applyFill="1" applyBorder="1"/>
    <xf numFmtId="165" fontId="3" fillId="2" borderId="25" xfId="2" applyNumberFormat="1" applyFill="1" applyBorder="1"/>
    <xf numFmtId="165" fontId="0" fillId="5" borderId="22" xfId="0" applyNumberFormat="1" applyFill="1" applyBorder="1"/>
    <xf numFmtId="0" fontId="0" fillId="0" borderId="3" xfId="0" applyBorder="1"/>
    <xf numFmtId="0" fontId="0" fillId="0" borderId="11" xfId="0" applyBorder="1"/>
    <xf numFmtId="0" fontId="3" fillId="0" borderId="11" xfId="0" applyFont="1" applyBorder="1"/>
    <xf numFmtId="164" fontId="0" fillId="0" borderId="22" xfId="0" applyNumberFormat="1" applyBorder="1"/>
    <xf numFmtId="0" fontId="0" fillId="0" borderId="0" xfId="0" applyFill="1" applyBorder="1"/>
    <xf numFmtId="9" fontId="0" fillId="0" borderId="0" xfId="0" applyNumberFormat="1" applyFill="1" applyBorder="1"/>
    <xf numFmtId="165" fontId="0" fillId="0" borderId="3" xfId="0" applyNumberFormat="1" applyBorder="1"/>
    <xf numFmtId="164" fontId="0" fillId="5" borderId="0" xfId="0" applyNumberFormat="1" applyFill="1" applyBorder="1"/>
    <xf numFmtId="0" fontId="0" fillId="5" borderId="3" xfId="0" applyFill="1" applyBorder="1"/>
    <xf numFmtId="0" fontId="0" fillId="5" borderId="0" xfId="0" applyFill="1" applyBorder="1"/>
    <xf numFmtId="0" fontId="0" fillId="0" borderId="3" xfId="0" applyFill="1" applyBorder="1"/>
    <xf numFmtId="164" fontId="0" fillId="5" borderId="22" xfId="0" applyNumberFormat="1" applyFill="1" applyBorder="1"/>
    <xf numFmtId="0" fontId="0" fillId="5" borderId="22" xfId="0" applyFill="1" applyBorder="1"/>
    <xf numFmtId="165" fontId="0" fillId="5" borderId="3" xfId="0" applyNumberFormat="1" applyFill="1" applyBorder="1"/>
    <xf numFmtId="0" fontId="0" fillId="0" borderId="41" xfId="0" applyBorder="1"/>
    <xf numFmtId="1" fontId="0" fillId="0" borderId="41" xfId="0" applyNumberFormat="1" applyBorder="1"/>
    <xf numFmtId="1" fontId="0" fillId="0" borderId="43" xfId="0" applyNumberFormat="1" applyBorder="1"/>
    <xf numFmtId="1" fontId="0" fillId="0" borderId="44" xfId="0" applyNumberFormat="1" applyBorder="1"/>
    <xf numFmtId="1" fontId="0" fillId="5" borderId="44" xfId="0" applyNumberFormat="1" applyFill="1" applyBorder="1"/>
    <xf numFmtId="2" fontId="0" fillId="5" borderId="44" xfId="0" applyNumberFormat="1" applyFill="1" applyBorder="1"/>
    <xf numFmtId="167" fontId="0" fillId="0" borderId="44" xfId="1" applyNumberFormat="1" applyFont="1" applyBorder="1"/>
    <xf numFmtId="2" fontId="0" fillId="0" borderId="44" xfId="0" applyNumberFormat="1" applyBorder="1"/>
    <xf numFmtId="0" fontId="0" fillId="0" borderId="44" xfId="0" applyBorder="1"/>
    <xf numFmtId="0" fontId="0" fillId="0" borderId="42" xfId="0" applyBorder="1"/>
    <xf numFmtId="1" fontId="0" fillId="2" borderId="41" xfId="0" applyNumberFormat="1" applyFill="1" applyBorder="1"/>
    <xf numFmtId="0" fontId="0" fillId="0" borderId="43" xfId="0" applyBorder="1"/>
    <xf numFmtId="0" fontId="0" fillId="5" borderId="44" xfId="0" applyFill="1" applyBorder="1"/>
    <xf numFmtId="164" fontId="0" fillId="0" borderId="3" xfId="0" applyNumberFormat="1" applyFill="1" applyBorder="1"/>
    <xf numFmtId="169" fontId="0" fillId="0" borderId="0" xfId="0" applyNumberFormat="1" applyFill="1" applyBorder="1"/>
    <xf numFmtId="1" fontId="0" fillId="5" borderId="0" xfId="0" applyNumberFormat="1" applyFill="1" applyBorder="1"/>
    <xf numFmtId="2" fontId="0" fillId="5" borderId="2" xfId="0" applyNumberFormat="1" applyFill="1" applyBorder="1"/>
    <xf numFmtId="164" fontId="0" fillId="5" borderId="40" xfId="0" applyNumberFormat="1" applyFill="1" applyBorder="1"/>
    <xf numFmtId="0" fontId="0" fillId="5" borderId="12" xfId="0" applyFill="1" applyBorder="1"/>
    <xf numFmtId="9" fontId="0" fillId="0" borderId="3" xfId="3" applyFont="1" applyBorder="1"/>
    <xf numFmtId="0" fontId="0" fillId="5" borderId="10" xfId="0" applyFill="1" applyBorder="1"/>
    <xf numFmtId="2" fontId="0" fillId="5" borderId="0" xfId="0" applyNumberFormat="1" applyFill="1" applyBorder="1"/>
    <xf numFmtId="9" fontId="0" fillId="5" borderId="0" xfId="3" applyFont="1" applyFill="1" applyBorder="1"/>
    <xf numFmtId="1" fontId="0" fillId="5" borderId="33" xfId="0" applyNumberFormat="1" applyFill="1" applyBorder="1"/>
    <xf numFmtId="0" fontId="0" fillId="5" borderId="40" xfId="0" applyFill="1" applyBorder="1"/>
    <xf numFmtId="0" fontId="3" fillId="0" borderId="11" xfId="2" applyBorder="1"/>
    <xf numFmtId="0" fontId="3" fillId="0" borderId="11" xfId="2" applyFont="1" applyBorder="1"/>
    <xf numFmtId="0" fontId="0" fillId="5" borderId="33" xfId="0" applyFill="1" applyBorder="1"/>
    <xf numFmtId="164" fontId="0" fillId="7" borderId="15" xfId="0" applyNumberFormat="1" applyFill="1" applyBorder="1"/>
    <xf numFmtId="164" fontId="0" fillId="5" borderId="12" xfId="0" applyNumberFormat="1" applyFill="1" applyBorder="1"/>
    <xf numFmtId="164" fontId="0" fillId="6" borderId="22" xfId="0" applyNumberFormat="1" applyFill="1" applyBorder="1"/>
    <xf numFmtId="9" fontId="0" fillId="5" borderId="0" xfId="0" applyNumberFormat="1" applyFill="1" applyBorder="1"/>
    <xf numFmtId="10" fontId="0" fillId="5" borderId="0" xfId="1" applyNumberFormat="1" applyFont="1" applyFill="1" applyBorder="1"/>
    <xf numFmtId="9" fontId="0" fillId="5" borderId="16" xfId="0" applyNumberFormat="1" applyFill="1" applyBorder="1"/>
    <xf numFmtId="9" fontId="0" fillId="5" borderId="17" xfId="0" applyNumberFormat="1" applyFill="1" applyBorder="1"/>
    <xf numFmtId="10" fontId="0" fillId="5" borderId="22" xfId="1" applyNumberFormat="1" applyFont="1" applyFill="1" applyBorder="1"/>
    <xf numFmtId="0" fontId="2" fillId="8" borderId="0" xfId="0" applyFont="1" applyFill="1"/>
    <xf numFmtId="0" fontId="3" fillId="8" borderId="0" xfId="0" applyFont="1" applyFill="1"/>
    <xf numFmtId="9" fontId="0" fillId="5" borderId="44" xfId="0" applyNumberFormat="1" applyFill="1" applyBorder="1"/>
    <xf numFmtId="10" fontId="0" fillId="5" borderId="44" xfId="1" applyNumberFormat="1" applyFont="1" applyFill="1" applyBorder="1"/>
  </cellXfs>
  <cellStyles count="4">
    <cellStyle name="Procent" xfId="1" builtinId="5"/>
    <cellStyle name="Procent 2" xfId="3" xr:uid="{00000000-0005-0000-0000-000001000000}"/>
    <cellStyle name="Standaard" xfId="0" builtinId="0"/>
    <cellStyle name="Standa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workbookViewId="0">
      <selection activeCell="P18" sqref="P18"/>
    </sheetView>
  </sheetViews>
  <sheetFormatPr defaultRowHeight="12.75" x14ac:dyDescent="0.2"/>
  <cols>
    <col min="1" max="1" width="3" bestFit="1" customWidth="1"/>
    <col min="2" max="2" width="23.7109375" customWidth="1"/>
    <col min="3" max="3" width="10.7109375" customWidth="1"/>
    <col min="4" max="4" width="1.5703125" customWidth="1"/>
    <col min="5" max="5" width="10.85546875" customWidth="1"/>
    <col min="6" max="6" width="1.7109375" customWidth="1"/>
    <col min="7" max="7" width="10.7109375" customWidth="1"/>
    <col min="8" max="8" width="2.140625" customWidth="1"/>
    <col min="9" max="9" width="11.7109375" customWidth="1"/>
    <col min="10" max="10" width="2.28515625" customWidth="1"/>
    <col min="11" max="11" width="12.5703125" customWidth="1"/>
    <col min="12" max="12" width="9.5703125" bestFit="1" customWidth="1"/>
  </cols>
  <sheetData>
    <row r="1" spans="2:20" x14ac:dyDescent="0.2">
      <c r="B1" s="1"/>
    </row>
    <row r="2" spans="2:20" s="66" customFormat="1" ht="18" x14ac:dyDescent="0.25">
      <c r="C2" s="67" t="s">
        <v>225</v>
      </c>
      <c r="F2" s="67"/>
      <c r="G2" s="67"/>
      <c r="H2" s="67"/>
      <c r="I2" s="67"/>
      <c r="J2" s="67"/>
      <c r="K2" s="67"/>
    </row>
    <row r="3" spans="2:20" ht="13.5" thickBot="1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3"/>
    </row>
    <row r="4" spans="2:20" x14ac:dyDescent="0.2">
      <c r="B4" s="73"/>
      <c r="C4" s="74"/>
      <c r="D4" s="75"/>
      <c r="E4" s="76"/>
      <c r="F4" s="77"/>
      <c r="G4" s="158" t="s">
        <v>3</v>
      </c>
      <c r="H4" s="77"/>
      <c r="I4" s="78"/>
      <c r="J4" s="79"/>
      <c r="K4" s="80"/>
      <c r="L4" s="3"/>
      <c r="M4" s="170"/>
      <c r="N4" s="170"/>
      <c r="O4" s="170"/>
      <c r="P4" s="170"/>
      <c r="Q4" s="170"/>
      <c r="R4" s="170"/>
      <c r="S4" s="170"/>
      <c r="T4" s="168"/>
    </row>
    <row r="5" spans="2:20" x14ac:dyDescent="0.2">
      <c r="B5" s="81" t="s">
        <v>0</v>
      </c>
      <c r="C5" s="82" t="s">
        <v>2</v>
      </c>
      <c r="D5" s="83"/>
      <c r="E5" s="84" t="s">
        <v>55</v>
      </c>
      <c r="F5" s="83"/>
      <c r="G5" s="83" t="s">
        <v>5</v>
      </c>
      <c r="H5" s="83"/>
      <c r="I5" s="85" t="s">
        <v>4</v>
      </c>
      <c r="J5" s="85"/>
      <c r="K5" s="86" t="s">
        <v>7</v>
      </c>
      <c r="M5" s="254" t="s">
        <v>279</v>
      </c>
      <c r="N5" s="254"/>
      <c r="O5" s="254"/>
      <c r="P5" s="254"/>
      <c r="Q5" s="254"/>
      <c r="R5" s="254"/>
      <c r="S5" s="254"/>
      <c r="T5" s="255"/>
    </row>
    <row r="6" spans="2:20" x14ac:dyDescent="0.2">
      <c r="B6" s="87"/>
      <c r="C6" s="88"/>
      <c r="D6" s="89"/>
      <c r="E6" s="90"/>
      <c r="F6" s="91"/>
      <c r="G6" s="91" t="s">
        <v>6</v>
      </c>
      <c r="H6" s="91"/>
      <c r="I6" s="92" t="s">
        <v>6</v>
      </c>
      <c r="J6" s="92"/>
      <c r="K6" s="93" t="s">
        <v>8</v>
      </c>
      <c r="L6" s="20"/>
      <c r="M6" s="255" t="s">
        <v>280</v>
      </c>
      <c r="N6" s="255"/>
      <c r="O6" s="255"/>
      <c r="P6" s="255"/>
      <c r="Q6" s="255"/>
      <c r="R6" s="255"/>
      <c r="S6" s="255"/>
      <c r="T6" s="255"/>
    </row>
    <row r="7" spans="2:20" x14ac:dyDescent="0.2">
      <c r="B7" s="35"/>
      <c r="C7" s="5"/>
      <c r="D7" s="5"/>
      <c r="E7" s="4"/>
      <c r="F7" s="4"/>
      <c r="G7" s="4"/>
      <c r="H7" s="4"/>
      <c r="I7" s="4"/>
      <c r="J7" s="4"/>
      <c r="K7" s="70"/>
      <c r="L7" s="3"/>
    </row>
    <row r="8" spans="2:20" x14ac:dyDescent="0.2">
      <c r="B8" s="35" t="s">
        <v>203</v>
      </c>
      <c r="C8" s="13">
        <f>Rooms!F12</f>
        <v>0</v>
      </c>
      <c r="D8" s="13"/>
      <c r="E8" s="13"/>
      <c r="F8" s="13"/>
      <c r="G8" s="13">
        <f>Rooms!F35</f>
        <v>0</v>
      </c>
      <c r="H8" s="13"/>
      <c r="I8" s="13">
        <f>Rooms!H50</f>
        <v>0</v>
      </c>
      <c r="J8" s="13"/>
      <c r="K8" s="64">
        <f>C8-G8-I8</f>
        <v>0</v>
      </c>
      <c r="L8" s="21"/>
    </row>
    <row r="9" spans="2:20" x14ac:dyDescent="0.2">
      <c r="B9" s="35" t="s">
        <v>9</v>
      </c>
      <c r="C9" s="13">
        <f>Food!B15</f>
        <v>0</v>
      </c>
      <c r="D9" s="13"/>
      <c r="E9" s="13">
        <f>Food!B24</f>
        <v>0</v>
      </c>
      <c r="F9" s="13"/>
      <c r="G9" s="13">
        <f>Food!B39</f>
        <v>0</v>
      </c>
      <c r="H9" s="13"/>
      <c r="I9" s="13">
        <f>Food!F61</f>
        <v>0</v>
      </c>
      <c r="J9" s="13"/>
      <c r="K9" s="64">
        <f>C9-E9-G9-I9</f>
        <v>0</v>
      </c>
      <c r="L9" s="21"/>
      <c r="M9" s="169" t="s">
        <v>278</v>
      </c>
      <c r="N9" s="169"/>
      <c r="O9" s="169"/>
      <c r="P9" s="169"/>
      <c r="Q9" s="169"/>
      <c r="R9" s="169"/>
    </row>
    <row r="10" spans="2:20" x14ac:dyDescent="0.2">
      <c r="B10" s="35" t="s">
        <v>10</v>
      </c>
      <c r="C10" s="13">
        <f>Breakfast!B12</f>
        <v>0</v>
      </c>
      <c r="D10" s="13"/>
      <c r="E10" s="13">
        <f>Breakfast!B16</f>
        <v>0</v>
      </c>
      <c r="F10" s="13"/>
      <c r="G10" s="13">
        <f>Breakfast!B28</f>
        <v>0</v>
      </c>
      <c r="H10" s="13"/>
      <c r="I10" s="13">
        <f>Breakfast!E44</f>
        <v>0</v>
      </c>
      <c r="J10" s="13"/>
      <c r="K10" s="64">
        <f>C10-E10-G10-I10</f>
        <v>0</v>
      </c>
      <c r="L10" s="21"/>
    </row>
    <row r="11" spans="2:20" x14ac:dyDescent="0.2">
      <c r="B11" s="35" t="s">
        <v>11</v>
      </c>
      <c r="C11" s="13">
        <f>Beverages!F16</f>
        <v>0</v>
      </c>
      <c r="D11" s="13"/>
      <c r="E11" s="13">
        <f>Beverages!H16</f>
        <v>0</v>
      </c>
      <c r="F11" s="13"/>
      <c r="G11" s="13">
        <f>Beverages!F24</f>
        <v>0</v>
      </c>
      <c r="H11" s="13"/>
      <c r="I11" s="13">
        <f>Beverages!H39</f>
        <v>0</v>
      </c>
      <c r="J11" s="13"/>
      <c r="K11" s="64">
        <f>C11-E11-G11-I11</f>
        <v>0</v>
      </c>
      <c r="L11" s="21"/>
    </row>
    <row r="12" spans="2:20" x14ac:dyDescent="0.2">
      <c r="B12" s="35" t="s">
        <v>213</v>
      </c>
      <c r="C12" s="13">
        <f>Zalen!E10</f>
        <v>0</v>
      </c>
      <c r="D12" s="13"/>
      <c r="E12" s="13">
        <f>Zalen!F10</f>
        <v>0</v>
      </c>
      <c r="F12" s="13"/>
      <c r="G12" s="13">
        <f>Zalen!E31</f>
        <v>0</v>
      </c>
      <c r="H12" s="13"/>
      <c r="I12" s="13">
        <f>Zalen!G39</f>
        <v>0</v>
      </c>
      <c r="J12" s="13"/>
      <c r="K12" s="64">
        <f>C12-E12-G12-I12</f>
        <v>0</v>
      </c>
      <c r="L12" s="21"/>
    </row>
    <row r="13" spans="2:20" x14ac:dyDescent="0.2">
      <c r="B13" s="35" t="s">
        <v>245</v>
      </c>
      <c r="C13" s="13">
        <f>Rooms!F19</f>
        <v>0</v>
      </c>
      <c r="D13" s="13"/>
      <c r="E13" s="13"/>
      <c r="F13" s="13"/>
      <c r="G13" s="13"/>
      <c r="H13" s="13"/>
      <c r="I13" s="13"/>
      <c r="J13" s="13"/>
      <c r="K13" s="64">
        <f>C13-E13-G13-I13</f>
        <v>0</v>
      </c>
      <c r="L13" s="21"/>
    </row>
    <row r="14" spans="2:20" x14ac:dyDescent="0.2">
      <c r="B14" s="35"/>
      <c r="C14" s="14"/>
      <c r="D14" s="15"/>
      <c r="E14" s="16"/>
      <c r="F14" s="15"/>
      <c r="G14" s="16"/>
      <c r="H14" s="15"/>
      <c r="I14" s="16"/>
      <c r="J14" s="15"/>
      <c r="K14" s="65"/>
      <c r="L14" s="21"/>
    </row>
    <row r="15" spans="2:20" x14ac:dyDescent="0.2">
      <c r="B15" s="35"/>
      <c r="C15" s="13">
        <f>SUM(C8:C14)</f>
        <v>0</v>
      </c>
      <c r="D15" s="13"/>
      <c r="E15" s="13">
        <f>SUM(E8:E14)</f>
        <v>0</v>
      </c>
      <c r="F15" s="13"/>
      <c r="G15" s="13">
        <f>SUM(G8:G14)</f>
        <v>0</v>
      </c>
      <c r="H15" s="13"/>
      <c r="I15" s="13">
        <f>SUM(I8:I14)</f>
        <v>0</v>
      </c>
      <c r="J15" s="13"/>
      <c r="K15" s="64"/>
      <c r="L15" s="21"/>
    </row>
    <row r="16" spans="2:20" ht="13.5" thickBot="1" x14ac:dyDescent="0.25">
      <c r="B16" s="35"/>
      <c r="C16" s="13"/>
      <c r="D16" s="13"/>
      <c r="E16" s="15" t="str">
        <f>"========"</f>
        <v>========</v>
      </c>
      <c r="F16" s="13"/>
      <c r="G16" s="15" t="str">
        <f>"========"</f>
        <v>========</v>
      </c>
      <c r="H16" s="13"/>
      <c r="I16" s="15" t="str">
        <f>"========"</f>
        <v>========</v>
      </c>
      <c r="J16" s="13"/>
      <c r="K16" s="64"/>
      <c r="L16" s="21"/>
    </row>
    <row r="17" spans="2:12" ht="24.95" customHeight="1" thickBot="1" x14ac:dyDescent="0.25">
      <c r="B17" s="46" t="s">
        <v>17</v>
      </c>
      <c r="C17" s="108"/>
      <c r="D17" s="108"/>
      <c r="E17" s="108"/>
      <c r="F17" s="108"/>
      <c r="G17" s="108"/>
      <c r="H17" s="108"/>
      <c r="I17" s="108"/>
      <c r="J17" s="108"/>
      <c r="K17" s="63">
        <f>SUM(K8:K15)</f>
        <v>0</v>
      </c>
      <c r="L17" s="21"/>
    </row>
    <row r="18" spans="2:12" x14ac:dyDescent="0.2">
      <c r="B18" s="69"/>
      <c r="C18" s="5"/>
      <c r="D18" s="5"/>
      <c r="E18" s="5"/>
      <c r="F18" s="5"/>
      <c r="G18" s="5"/>
      <c r="H18" s="5"/>
      <c r="I18" s="5"/>
      <c r="J18" s="5"/>
      <c r="K18" s="50"/>
      <c r="L18" s="21"/>
    </row>
    <row r="19" spans="2:12" ht="13.5" thickBot="1" x14ac:dyDescent="0.25">
      <c r="B19" s="69"/>
      <c r="C19" s="5"/>
      <c r="D19" s="5"/>
      <c r="E19" s="5"/>
      <c r="F19" s="5"/>
      <c r="G19" s="5"/>
      <c r="H19" s="5"/>
      <c r="I19" s="5"/>
      <c r="J19" s="5"/>
      <c r="K19" s="50"/>
      <c r="L19" s="21"/>
    </row>
    <row r="20" spans="2:12" x14ac:dyDescent="0.2">
      <c r="B20" s="69" t="s">
        <v>1</v>
      </c>
      <c r="C20" s="5"/>
      <c r="D20" s="5"/>
      <c r="E20" s="76"/>
      <c r="F20" s="77"/>
      <c r="G20" s="158" t="s">
        <v>249</v>
      </c>
      <c r="H20" s="77"/>
      <c r="I20" s="78"/>
      <c r="J20" s="5"/>
      <c r="K20" s="50"/>
      <c r="L20" s="21"/>
    </row>
    <row r="21" spans="2:12" x14ac:dyDescent="0.2">
      <c r="B21" s="35"/>
      <c r="C21" s="5"/>
      <c r="D21" s="5"/>
      <c r="E21" s="5"/>
      <c r="F21" s="5"/>
      <c r="G21" s="5"/>
      <c r="H21" s="5"/>
      <c r="I21" s="5"/>
      <c r="J21" s="5"/>
      <c r="K21" s="50"/>
      <c r="L21" s="21"/>
    </row>
    <row r="22" spans="2:12" x14ac:dyDescent="0.2">
      <c r="B22" s="35" t="s">
        <v>12</v>
      </c>
      <c r="C22" s="13"/>
      <c r="D22" s="13"/>
      <c r="E22" s="13"/>
      <c r="F22" s="13"/>
      <c r="G22" s="13">
        <f>'Service centers'!B7</f>
        <v>0</v>
      </c>
      <c r="H22" s="13"/>
      <c r="I22" s="13">
        <f>'Service centers'!E28</f>
        <v>0</v>
      </c>
      <c r="J22" s="13"/>
      <c r="K22" s="64"/>
      <c r="L22" s="21"/>
    </row>
    <row r="23" spans="2:12" x14ac:dyDescent="0.2">
      <c r="B23" s="35" t="s">
        <v>13</v>
      </c>
      <c r="C23" s="13"/>
      <c r="D23" s="13"/>
      <c r="E23" s="13"/>
      <c r="F23" s="13"/>
      <c r="G23" s="13">
        <f>'Service centers'!E32</f>
        <v>0</v>
      </c>
      <c r="H23" s="13"/>
      <c r="I23" s="13">
        <f>'Service centers'!E54</f>
        <v>0</v>
      </c>
      <c r="J23" s="13"/>
      <c r="K23" s="64"/>
      <c r="L23" s="21"/>
    </row>
    <row r="24" spans="2:12" x14ac:dyDescent="0.2">
      <c r="B24" s="35" t="s">
        <v>14</v>
      </c>
      <c r="C24" s="13"/>
      <c r="D24" s="13"/>
      <c r="E24" s="13"/>
      <c r="F24" s="13"/>
      <c r="G24" s="13"/>
      <c r="H24" s="13"/>
      <c r="I24" s="13">
        <f>'Service centers'!E64</f>
        <v>0</v>
      </c>
      <c r="J24" s="13"/>
      <c r="K24" s="64"/>
      <c r="L24" s="21"/>
    </row>
    <row r="25" spans="2:12" x14ac:dyDescent="0.2">
      <c r="B25" s="35" t="s">
        <v>15</v>
      </c>
      <c r="C25" s="13"/>
      <c r="D25" s="13"/>
      <c r="E25" s="13"/>
      <c r="F25" s="13"/>
      <c r="G25" s="13"/>
      <c r="H25" s="13"/>
      <c r="I25" s="15">
        <f>'Service centers'!E73</f>
        <v>0</v>
      </c>
      <c r="J25" s="13"/>
      <c r="K25" s="64"/>
      <c r="L25" s="21"/>
    </row>
    <row r="26" spans="2:12" x14ac:dyDescent="0.2">
      <c r="B26" s="71" t="s">
        <v>16</v>
      </c>
      <c r="C26" s="14"/>
      <c r="D26" s="15"/>
      <c r="E26" s="16"/>
      <c r="F26" s="15"/>
      <c r="G26" s="16">
        <f>'Service centers'!E80</f>
        <v>0</v>
      </c>
      <c r="H26" s="15"/>
      <c r="I26" s="16">
        <f>'Service centers'!E89</f>
        <v>0</v>
      </c>
      <c r="J26" s="13"/>
      <c r="K26" s="64"/>
      <c r="L26" s="21"/>
    </row>
    <row r="27" spans="2:12" x14ac:dyDescent="0.2">
      <c r="B27" s="38"/>
      <c r="C27" s="13">
        <f>C15</f>
        <v>0</v>
      </c>
      <c r="D27" s="13"/>
      <c r="E27" s="13"/>
      <c r="F27" s="13"/>
      <c r="G27" s="13">
        <f>SUM(G22:G26)</f>
        <v>0</v>
      </c>
      <c r="H27" s="13"/>
      <c r="I27" s="13">
        <f>SUM(I22:I26)</f>
        <v>0</v>
      </c>
      <c r="J27" s="13"/>
      <c r="K27" s="64">
        <f>G27+I27</f>
        <v>0</v>
      </c>
      <c r="L27" s="21"/>
    </row>
    <row r="28" spans="2:12" x14ac:dyDescent="0.2">
      <c r="B28" s="38"/>
      <c r="C28" s="13"/>
      <c r="D28" s="13"/>
      <c r="E28" s="13"/>
      <c r="F28" s="13"/>
      <c r="G28" s="15" t="str">
        <f>"========"</f>
        <v>========</v>
      </c>
      <c r="H28" s="13"/>
      <c r="I28" s="15" t="str">
        <f>"========"</f>
        <v>========</v>
      </c>
      <c r="J28" s="13"/>
      <c r="K28" s="64"/>
      <c r="L28" s="21"/>
    </row>
    <row r="29" spans="2:12" x14ac:dyDescent="0.2">
      <c r="B29" s="35"/>
      <c r="C29" s="13"/>
      <c r="D29" s="13"/>
      <c r="E29" s="13"/>
      <c r="F29" s="13"/>
      <c r="G29" s="13"/>
      <c r="H29" s="13"/>
      <c r="I29" s="13"/>
      <c r="J29" s="13"/>
      <c r="K29" s="64"/>
      <c r="L29" s="21"/>
    </row>
    <row r="30" spans="2:12" ht="24.95" customHeight="1" thickBot="1" x14ac:dyDescent="0.25">
      <c r="B30" s="69" t="s">
        <v>24</v>
      </c>
      <c r="C30" s="17"/>
      <c r="D30" s="15"/>
      <c r="E30" s="17"/>
      <c r="F30" s="15"/>
      <c r="G30" s="17">
        <f>G15+G27</f>
        <v>0</v>
      </c>
      <c r="H30" s="15"/>
      <c r="I30" s="17">
        <f>I15+I27</f>
        <v>0</v>
      </c>
      <c r="J30" s="13"/>
      <c r="K30" s="64"/>
      <c r="L30" s="21"/>
    </row>
    <row r="31" spans="2:12" ht="13.5" thickTop="1" x14ac:dyDescent="0.2">
      <c r="B31" s="35"/>
      <c r="C31" s="18"/>
      <c r="D31" s="18"/>
      <c r="E31" s="18"/>
      <c r="F31" s="18"/>
      <c r="G31" s="18"/>
      <c r="H31" s="18"/>
      <c r="I31" s="18"/>
      <c r="J31" s="18"/>
      <c r="K31" s="64"/>
      <c r="L31" s="21"/>
    </row>
    <row r="32" spans="2:12" x14ac:dyDescent="0.2">
      <c r="B32" s="35"/>
      <c r="C32" s="18"/>
      <c r="D32" s="18"/>
      <c r="E32" s="18"/>
      <c r="F32" s="18"/>
      <c r="G32" s="18"/>
      <c r="H32" s="18"/>
      <c r="I32" s="18"/>
      <c r="J32" s="18"/>
      <c r="K32" s="65"/>
      <c r="L32" s="21"/>
    </row>
    <row r="33" spans="2:12" ht="13.5" thickBot="1" x14ac:dyDescent="0.25">
      <c r="B33" s="35"/>
      <c r="C33" s="18"/>
      <c r="D33" s="18"/>
      <c r="E33" s="18"/>
      <c r="F33" s="18"/>
      <c r="G33" s="18"/>
      <c r="H33" s="18"/>
      <c r="I33" s="18"/>
      <c r="J33" s="18"/>
      <c r="K33" s="64"/>
      <c r="L33" s="21"/>
    </row>
    <row r="34" spans="2:12" ht="24.95" customHeight="1" thickBot="1" x14ac:dyDescent="0.25">
      <c r="B34" s="46" t="s">
        <v>18</v>
      </c>
      <c r="C34" s="55"/>
      <c r="D34" s="55"/>
      <c r="E34" s="55"/>
      <c r="F34" s="55"/>
      <c r="G34" s="55"/>
      <c r="H34" s="55"/>
      <c r="I34" s="55"/>
      <c r="J34" s="55"/>
      <c r="K34" s="63">
        <f>K17-K27</f>
        <v>0</v>
      </c>
      <c r="L34" s="21"/>
    </row>
    <row r="35" spans="2:12" x14ac:dyDescent="0.2">
      <c r="B35" s="35"/>
      <c r="C35" s="3"/>
      <c r="D35" s="3"/>
      <c r="E35" s="3"/>
      <c r="F35" s="3"/>
      <c r="G35" s="3"/>
      <c r="H35" s="3"/>
      <c r="I35" s="3"/>
      <c r="J35" s="3"/>
      <c r="K35" s="50"/>
      <c r="L35" s="21"/>
    </row>
    <row r="36" spans="2:12" x14ac:dyDescent="0.2">
      <c r="B36" s="69" t="s">
        <v>45</v>
      </c>
      <c r="C36" s="3"/>
      <c r="D36" s="3"/>
      <c r="E36" s="3"/>
      <c r="F36" s="3"/>
      <c r="G36" s="3"/>
      <c r="H36" s="3"/>
      <c r="I36" s="24"/>
      <c r="J36" s="3"/>
      <c r="K36" s="50"/>
      <c r="L36" s="11"/>
    </row>
    <row r="37" spans="2:12" x14ac:dyDescent="0.2">
      <c r="B37" s="35" t="s">
        <v>19</v>
      </c>
      <c r="C37" s="3"/>
      <c r="D37" s="3"/>
      <c r="E37" s="3"/>
      <c r="F37" s="3"/>
      <c r="G37" s="3"/>
      <c r="H37" s="3"/>
      <c r="I37" s="15">
        <f>'Vaste lasten'!C7</f>
        <v>0</v>
      </c>
      <c r="J37" s="29"/>
      <c r="K37" s="72"/>
      <c r="L37" s="11"/>
    </row>
    <row r="38" spans="2:12" x14ac:dyDescent="0.2">
      <c r="B38" s="35" t="s">
        <v>20</v>
      </c>
      <c r="C38" s="3"/>
      <c r="D38" s="3"/>
      <c r="E38" s="3"/>
      <c r="F38" s="3"/>
      <c r="G38" s="3"/>
      <c r="H38" s="3"/>
      <c r="I38" s="15">
        <f>'Vaste lasten'!C14</f>
        <v>0</v>
      </c>
      <c r="J38" s="29"/>
      <c r="K38" s="72"/>
      <c r="L38" s="11"/>
    </row>
    <row r="39" spans="2:12" x14ac:dyDescent="0.2">
      <c r="B39" s="35" t="s">
        <v>21</v>
      </c>
      <c r="C39" s="3"/>
      <c r="D39" s="3"/>
      <c r="E39" s="3"/>
      <c r="F39" s="3"/>
      <c r="G39" s="3"/>
      <c r="H39" s="3"/>
      <c r="I39" s="15">
        <f>'Vaste lasten'!C24</f>
        <v>0</v>
      </c>
      <c r="J39" s="29"/>
      <c r="K39" s="72"/>
      <c r="L39" s="11"/>
    </row>
    <row r="40" spans="2:12" x14ac:dyDescent="0.2">
      <c r="B40" s="35" t="s">
        <v>22</v>
      </c>
      <c r="C40" s="3"/>
      <c r="D40" s="3"/>
      <c r="E40" s="3"/>
      <c r="F40" s="3"/>
      <c r="G40" s="3"/>
      <c r="H40" s="3"/>
      <c r="I40" s="15">
        <f>'Vaste lasten'!C33</f>
        <v>0</v>
      </c>
      <c r="J40" s="29"/>
      <c r="K40" s="72"/>
      <c r="L40" s="11"/>
    </row>
    <row r="41" spans="2:12" x14ac:dyDescent="0.2">
      <c r="B41" s="35" t="s">
        <v>23</v>
      </c>
      <c r="C41" s="3"/>
      <c r="D41" s="3"/>
      <c r="E41" s="3"/>
      <c r="F41" s="3"/>
      <c r="G41" s="3"/>
      <c r="H41" s="3"/>
      <c r="I41" s="15">
        <f>'Vaste lasten'!C41</f>
        <v>0</v>
      </c>
      <c r="J41" s="29"/>
      <c r="K41" s="72"/>
      <c r="L41" s="11"/>
    </row>
    <row r="42" spans="2:12" x14ac:dyDescent="0.2">
      <c r="B42" s="35"/>
      <c r="C42" s="3"/>
      <c r="D42" s="3"/>
      <c r="E42" s="3"/>
      <c r="F42" s="3"/>
      <c r="G42" s="3"/>
      <c r="H42" s="3"/>
      <c r="I42" s="15"/>
      <c r="J42" s="29"/>
      <c r="K42" s="72"/>
      <c r="L42" s="11"/>
    </row>
    <row r="43" spans="2:12" x14ac:dyDescent="0.2">
      <c r="B43" s="69" t="s">
        <v>140</v>
      </c>
      <c r="C43" s="3"/>
      <c r="D43" s="3"/>
      <c r="E43" s="3"/>
      <c r="F43" s="3"/>
      <c r="G43" s="3"/>
      <c r="H43" s="3"/>
      <c r="I43" s="31"/>
      <c r="J43" s="29"/>
      <c r="K43" s="64">
        <f>SUM(I37:I42)</f>
        <v>0</v>
      </c>
      <c r="L43" s="11"/>
    </row>
    <row r="44" spans="2:12" x14ac:dyDescent="0.2">
      <c r="B44" s="69"/>
      <c r="C44" s="3"/>
      <c r="D44" s="3"/>
      <c r="E44" s="3"/>
      <c r="F44" s="3"/>
      <c r="G44" s="3"/>
      <c r="H44" s="3"/>
      <c r="I44" s="25"/>
      <c r="J44" s="29"/>
      <c r="K44" s="65"/>
      <c r="L44" s="11"/>
    </row>
    <row r="45" spans="2:12" ht="12" customHeight="1" thickBot="1" x14ac:dyDescent="0.25">
      <c r="B45" s="35"/>
      <c r="C45" s="3"/>
      <c r="D45" s="3"/>
      <c r="E45" s="3"/>
      <c r="F45" s="3"/>
      <c r="G45" s="3"/>
      <c r="H45" s="3"/>
      <c r="I45" s="3"/>
      <c r="J45" s="3"/>
      <c r="K45" s="50"/>
      <c r="L45" s="11"/>
    </row>
    <row r="46" spans="2:12" ht="24.95" customHeight="1" thickBot="1" x14ac:dyDescent="0.25">
      <c r="B46" s="46" t="s">
        <v>25</v>
      </c>
      <c r="C46" s="54"/>
      <c r="D46" s="54"/>
      <c r="E46" s="54"/>
      <c r="F46" s="54"/>
      <c r="G46" s="54"/>
      <c r="H46" s="54"/>
      <c r="I46" s="54"/>
      <c r="J46" s="54"/>
      <c r="K46" s="63">
        <f>K34-K43</f>
        <v>0</v>
      </c>
      <c r="L46" s="11"/>
    </row>
    <row r="47" spans="2:12" x14ac:dyDescent="0.2">
      <c r="B47" s="33"/>
      <c r="C47" s="9"/>
      <c r="K47" s="18"/>
      <c r="L47" s="11"/>
    </row>
    <row r="48" spans="2:12" x14ac:dyDescent="0.2">
      <c r="B48" s="3"/>
      <c r="K48" s="18"/>
      <c r="L48" s="11"/>
    </row>
    <row r="49" spans="2:12" x14ac:dyDescent="0.2">
      <c r="B49" s="3"/>
      <c r="K49" s="3"/>
    </row>
    <row r="50" spans="2:12" x14ac:dyDescent="0.2">
      <c r="B50" s="1"/>
      <c r="G50" s="1"/>
      <c r="H50" s="1"/>
      <c r="K50" s="3"/>
    </row>
    <row r="51" spans="2:12" x14ac:dyDescent="0.2">
      <c r="B51" s="1"/>
      <c r="K51" s="3"/>
    </row>
    <row r="52" spans="2:12" x14ac:dyDescent="0.2">
      <c r="B52" s="1"/>
      <c r="K52" s="8"/>
    </row>
    <row r="53" spans="2:12" x14ac:dyDescent="0.2">
      <c r="B53" s="1"/>
      <c r="C53" s="7"/>
      <c r="D53" s="7"/>
      <c r="K53" s="8"/>
    </row>
    <row r="54" spans="2:12" x14ac:dyDescent="0.2">
      <c r="K54" s="3"/>
    </row>
    <row r="55" spans="2:12" x14ac:dyDescent="0.2">
      <c r="B55" s="1"/>
      <c r="C55" s="7"/>
      <c r="D55" s="7"/>
      <c r="K55" s="3"/>
    </row>
    <row r="57" spans="2:12" x14ac:dyDescent="0.2">
      <c r="B57" s="1"/>
    </row>
    <row r="58" spans="2:12" x14ac:dyDescent="0.2"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">
      <c r="B59" s="3"/>
      <c r="C59" s="2"/>
      <c r="D59" s="2"/>
      <c r="E59" s="2"/>
      <c r="F59" s="2"/>
      <c r="G59" s="2"/>
      <c r="H59" s="2"/>
      <c r="I59" s="2"/>
      <c r="J59" s="2"/>
      <c r="K59" s="2"/>
      <c r="L59" s="3"/>
    </row>
    <row r="60" spans="2:12" x14ac:dyDescent="0.2">
      <c r="B60" s="3"/>
      <c r="C60" s="3"/>
      <c r="D60" s="3"/>
      <c r="E60" s="2"/>
      <c r="F60" s="2"/>
      <c r="G60" s="2"/>
      <c r="H60" s="2"/>
      <c r="I60" s="2"/>
      <c r="J60" s="2"/>
      <c r="K60" s="2"/>
      <c r="L60" s="3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</row>
    <row r="62" spans="2:12" x14ac:dyDescent="0.2">
      <c r="B62" s="3"/>
      <c r="C62" s="3"/>
      <c r="D62" s="3"/>
      <c r="E62" s="2"/>
      <c r="F62" s="2"/>
      <c r="G62" s="2"/>
      <c r="H62" s="2"/>
      <c r="I62" s="2"/>
      <c r="J62" s="2"/>
      <c r="K62" s="2"/>
      <c r="L62" s="3"/>
    </row>
    <row r="63" spans="2:1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2">
      <c r="B64" s="3"/>
      <c r="C64" s="18"/>
      <c r="D64" s="18"/>
      <c r="E64" s="18"/>
      <c r="F64" s="18"/>
      <c r="G64" s="18"/>
      <c r="H64" s="18"/>
      <c r="I64" s="18"/>
      <c r="J64" s="18"/>
      <c r="K64" s="18"/>
      <c r="L64" s="27"/>
    </row>
    <row r="65" spans="2:12" x14ac:dyDescent="0.2">
      <c r="B65" s="3"/>
      <c r="C65" s="18"/>
      <c r="D65" s="18"/>
      <c r="E65" s="18"/>
      <c r="F65" s="18"/>
      <c r="G65" s="18"/>
      <c r="H65" s="18"/>
      <c r="I65" s="18"/>
      <c r="J65" s="18"/>
      <c r="K65" s="18"/>
      <c r="L65" s="27"/>
    </row>
    <row r="66" spans="2:12" x14ac:dyDescent="0.2">
      <c r="B66" s="3"/>
      <c r="C66" s="18"/>
      <c r="D66" s="18"/>
      <c r="E66" s="18"/>
      <c r="F66" s="18"/>
      <c r="G66" s="18"/>
      <c r="H66" s="18"/>
      <c r="I66" s="18"/>
      <c r="J66" s="18"/>
      <c r="K66" s="18"/>
      <c r="L66" s="27"/>
    </row>
    <row r="67" spans="2:12" x14ac:dyDescent="0.2">
      <c r="B67" s="3"/>
      <c r="C67" s="18"/>
      <c r="D67" s="18"/>
      <c r="E67" s="18"/>
      <c r="F67" s="18"/>
      <c r="G67" s="18"/>
      <c r="H67" s="18"/>
      <c r="I67" s="18"/>
      <c r="J67" s="18"/>
      <c r="K67" s="18"/>
      <c r="L67" s="27"/>
    </row>
    <row r="68" spans="2:12" x14ac:dyDescent="0.2">
      <c r="B68" s="3"/>
      <c r="C68" s="18"/>
      <c r="D68" s="18"/>
      <c r="E68" s="18"/>
      <c r="F68" s="18"/>
      <c r="G68" s="18"/>
      <c r="H68" s="18"/>
      <c r="I68" s="18"/>
      <c r="J68" s="18"/>
      <c r="K68" s="18"/>
      <c r="L68" s="27"/>
    </row>
    <row r="69" spans="2:12" x14ac:dyDescent="0.2">
      <c r="B69" s="3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2:12" x14ac:dyDescent="0.2">
      <c r="B70" s="3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2:12" x14ac:dyDescent="0.2">
      <c r="B71" s="3"/>
      <c r="C71" s="28"/>
      <c r="D71" s="18"/>
      <c r="E71" s="18"/>
      <c r="F71" s="18"/>
      <c r="G71" s="18"/>
      <c r="H71" s="18"/>
      <c r="I71" s="18"/>
      <c r="J71" s="18"/>
      <c r="K71" s="18"/>
      <c r="L71" s="3"/>
    </row>
    <row r="72" spans="2:12" x14ac:dyDescent="0.2">
      <c r="B72" s="2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2:12" x14ac:dyDescent="0.2">
      <c r="B73" s="2"/>
      <c r="C73" s="18"/>
      <c r="D73" s="3"/>
      <c r="E73" s="18"/>
      <c r="F73" s="18"/>
      <c r="G73" s="18"/>
      <c r="H73" s="18"/>
      <c r="I73" s="18"/>
      <c r="J73" s="3"/>
      <c r="K73" s="3"/>
      <c r="L73" s="3"/>
    </row>
    <row r="74" spans="2:12" x14ac:dyDescent="0.2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x14ac:dyDescent="0.2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2">
      <c r="B77" s="3"/>
      <c r="C77" s="3"/>
      <c r="D77" s="18"/>
      <c r="E77" s="3"/>
      <c r="F77" s="3"/>
      <c r="G77" s="3"/>
      <c r="H77" s="3"/>
      <c r="I77" s="3"/>
      <c r="J77" s="18"/>
      <c r="K77" s="18"/>
      <c r="L77" s="3"/>
    </row>
    <row r="78" spans="2:12" x14ac:dyDescent="0.2">
      <c r="B78" s="3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2:12" x14ac:dyDescent="0.2">
      <c r="B79" s="3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2:12" x14ac:dyDescent="0.2">
      <c r="B80" s="3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2:12" x14ac:dyDescent="0.2">
      <c r="B81" s="23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2:12" x14ac:dyDescent="0.2">
      <c r="B82" s="23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2:12" x14ac:dyDescent="0.2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2:12" x14ac:dyDescent="0.2">
      <c r="B84" s="3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2:12" x14ac:dyDescent="0.2">
      <c r="B85" s="2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2:12" x14ac:dyDescent="0.2">
      <c r="B86" s="3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2:12" x14ac:dyDescent="0.2">
      <c r="B87" s="3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2:12" x14ac:dyDescent="0.2">
      <c r="B88" s="3"/>
      <c r="C88" s="18"/>
      <c r="D88" s="18"/>
      <c r="E88" s="18"/>
      <c r="F88" s="18"/>
      <c r="G88" s="18"/>
      <c r="H88" s="18"/>
      <c r="I88" s="18"/>
      <c r="J88" s="18"/>
      <c r="K88" s="18"/>
      <c r="L88" s="3"/>
    </row>
    <row r="89" spans="2:12" x14ac:dyDescent="0.2">
      <c r="B89" s="2"/>
      <c r="C89" s="18"/>
      <c r="D89" s="18"/>
      <c r="E89" s="18"/>
      <c r="F89" s="18"/>
      <c r="G89" s="18"/>
      <c r="H89" s="18"/>
      <c r="I89" s="18"/>
      <c r="J89" s="18"/>
      <c r="K89" s="18"/>
      <c r="L89" s="3"/>
    </row>
    <row r="90" spans="2:12" x14ac:dyDescent="0.2">
      <c r="B90" s="3"/>
      <c r="C90" s="18"/>
      <c r="D90" s="3"/>
      <c r="E90" s="18"/>
      <c r="F90" s="18"/>
      <c r="G90" s="18"/>
      <c r="H90" s="18"/>
      <c r="I90" s="18"/>
      <c r="J90" s="3"/>
      <c r="K90" s="3"/>
      <c r="L90" s="3"/>
    </row>
    <row r="91" spans="2:12" x14ac:dyDescent="0.2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2">
      <c r="B92" s="3"/>
      <c r="C92" s="3"/>
      <c r="D92" s="3"/>
      <c r="E92" s="3"/>
      <c r="F92" s="3"/>
      <c r="G92" s="3"/>
      <c r="H92" s="3"/>
      <c r="I92" s="3"/>
      <c r="J92" s="29"/>
      <c r="K92" s="29"/>
      <c r="L92" s="3"/>
    </row>
    <row r="93" spans="2:12" x14ac:dyDescent="0.2">
      <c r="B93" s="3"/>
      <c r="C93" s="3"/>
      <c r="D93" s="3"/>
      <c r="E93" s="3"/>
      <c r="F93" s="3"/>
      <c r="G93" s="3"/>
      <c r="H93" s="3"/>
      <c r="I93" s="18"/>
      <c r="J93" s="29"/>
      <c r="K93" s="29"/>
      <c r="L93" s="3"/>
    </row>
    <row r="94" spans="2:12" x14ac:dyDescent="0.2">
      <c r="B94" s="3"/>
      <c r="C94" s="3"/>
      <c r="D94" s="3"/>
      <c r="E94" s="3"/>
      <c r="F94" s="3"/>
      <c r="G94" s="3"/>
      <c r="H94" s="3"/>
      <c r="I94" s="18"/>
      <c r="J94" s="29"/>
      <c r="K94" s="29"/>
      <c r="L94" s="3"/>
    </row>
    <row r="95" spans="2:12" x14ac:dyDescent="0.2">
      <c r="B95" s="3"/>
      <c r="C95" s="3"/>
      <c r="D95" s="3"/>
      <c r="E95" s="3"/>
      <c r="F95" s="3"/>
      <c r="G95" s="3"/>
      <c r="H95" s="3"/>
      <c r="I95" s="18"/>
      <c r="J95" s="29"/>
      <c r="K95" s="29"/>
      <c r="L95" s="3"/>
    </row>
    <row r="96" spans="2:12" x14ac:dyDescent="0.2">
      <c r="B96" s="3"/>
      <c r="C96" s="3"/>
      <c r="D96" s="3"/>
      <c r="E96" s="3"/>
      <c r="F96" s="3"/>
      <c r="G96" s="3"/>
      <c r="H96" s="3"/>
      <c r="I96" s="18"/>
      <c r="J96" s="29"/>
      <c r="K96" s="29"/>
      <c r="L96" s="3"/>
    </row>
    <row r="97" spans="2:12" x14ac:dyDescent="0.2">
      <c r="B97" s="2"/>
      <c r="C97" s="3"/>
      <c r="D97" s="3"/>
      <c r="E97" s="3"/>
      <c r="F97" s="3"/>
      <c r="G97" s="3"/>
      <c r="H97" s="3"/>
      <c r="I97" s="18"/>
      <c r="J97" s="29"/>
      <c r="K97" s="18"/>
      <c r="L97" s="3"/>
    </row>
    <row r="98" spans="2:12" x14ac:dyDescent="0.2">
      <c r="B98" s="3"/>
      <c r="C98" s="3"/>
      <c r="D98" s="3"/>
      <c r="E98" s="3"/>
      <c r="F98" s="3"/>
      <c r="G98" s="3"/>
      <c r="H98" s="3"/>
      <c r="I98" s="29"/>
      <c r="J98" s="3"/>
      <c r="K98" s="3"/>
      <c r="L98" s="3"/>
    </row>
    <row r="99" spans="2:12" x14ac:dyDescent="0.2">
      <c r="B99" s="3"/>
      <c r="C99" s="3"/>
      <c r="D99" s="3"/>
      <c r="E99" s="3"/>
      <c r="F99" s="3"/>
      <c r="G99" s="3"/>
      <c r="H99" s="3"/>
      <c r="I99" s="3"/>
      <c r="J99" s="3"/>
      <c r="K99" s="18"/>
      <c r="L99" s="3"/>
    </row>
    <row r="100" spans="2:1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18"/>
      <c r="L100" s="3"/>
    </row>
    <row r="101" spans="2:12" x14ac:dyDescent="0.2">
      <c r="B101" s="3"/>
      <c r="C101" s="30"/>
      <c r="D101" s="3"/>
      <c r="E101" s="3"/>
      <c r="F101" s="3"/>
      <c r="G101" s="3"/>
      <c r="H101" s="3"/>
      <c r="I101" s="3"/>
      <c r="J101" s="3"/>
      <c r="K101" s="18"/>
      <c r="L101" s="3"/>
    </row>
    <row r="102" spans="2:1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</sheetData>
  <phoneticPr fontId="0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opLeftCell="A13" workbookViewId="0">
      <selection activeCell="B16" sqref="B16:B17"/>
    </sheetView>
  </sheetViews>
  <sheetFormatPr defaultRowHeight="12.75" x14ac:dyDescent="0.2"/>
  <cols>
    <col min="1" max="1" width="33.28515625" bestFit="1" customWidth="1"/>
    <col min="2" max="2" width="8.42578125" bestFit="1" customWidth="1"/>
    <col min="3" max="3" width="10.28515625" bestFit="1" customWidth="1"/>
    <col min="4" max="4" width="6.85546875" bestFit="1" customWidth="1"/>
    <col min="5" max="5" width="8.28515625" bestFit="1" customWidth="1"/>
    <col min="6" max="6" width="13" customWidth="1"/>
    <col min="7" max="7" width="8.5703125" bestFit="1" customWidth="1"/>
    <col min="8" max="8" width="13.140625" customWidth="1"/>
  </cols>
  <sheetData>
    <row r="1" spans="1:8" ht="18" x14ac:dyDescent="0.25">
      <c r="A1" s="176" t="s">
        <v>267</v>
      </c>
    </row>
    <row r="2" spans="1:8" ht="13.5" thickBot="1" x14ac:dyDescent="0.25">
      <c r="A2" s="1"/>
    </row>
    <row r="3" spans="1:8" ht="24.95" customHeight="1" thickBot="1" x14ac:dyDescent="0.25">
      <c r="A3" s="46"/>
      <c r="B3" s="48" t="s">
        <v>177</v>
      </c>
      <c r="C3" s="47" t="s">
        <v>26</v>
      </c>
      <c r="D3" s="48" t="s">
        <v>189</v>
      </c>
      <c r="E3" s="47" t="s">
        <v>190</v>
      </c>
      <c r="F3" s="48" t="s">
        <v>2</v>
      </c>
      <c r="G3" s="47" t="s">
        <v>192</v>
      </c>
      <c r="H3" s="49" t="s">
        <v>193</v>
      </c>
    </row>
    <row r="4" spans="1:8" x14ac:dyDescent="0.2">
      <c r="A4" s="171" t="s">
        <v>254</v>
      </c>
      <c r="B4" s="172"/>
      <c r="C4" s="173"/>
      <c r="D4" s="161">
        <v>365</v>
      </c>
      <c r="E4" s="174"/>
      <c r="F4" s="167">
        <f t="shared" ref="F4:F9" si="0">B4*C4*D4*E4</f>
        <v>0</v>
      </c>
      <c r="G4" s="18">
        <f t="shared" ref="G4:G9" si="1">B4*D4*E4</f>
        <v>0</v>
      </c>
      <c r="H4" s="248"/>
    </row>
    <row r="5" spans="1:8" x14ac:dyDescent="0.2">
      <c r="A5" s="171" t="s">
        <v>255</v>
      </c>
      <c r="B5" s="172"/>
      <c r="C5" s="173"/>
      <c r="D5" s="161">
        <v>365</v>
      </c>
      <c r="E5" s="174"/>
      <c r="F5" s="167">
        <f t="shared" si="0"/>
        <v>0</v>
      </c>
      <c r="G5" s="18">
        <f t="shared" si="1"/>
        <v>0</v>
      </c>
      <c r="H5" s="248"/>
    </row>
    <row r="6" spans="1:8" x14ac:dyDescent="0.2">
      <c r="A6" s="171" t="s">
        <v>256</v>
      </c>
      <c r="B6" s="172"/>
      <c r="C6" s="173"/>
      <c r="D6" s="161">
        <v>365</v>
      </c>
      <c r="E6" s="174"/>
      <c r="F6" s="167">
        <f t="shared" si="0"/>
        <v>0</v>
      </c>
      <c r="G6" s="18">
        <f t="shared" si="1"/>
        <v>0</v>
      </c>
      <c r="H6" s="248"/>
    </row>
    <row r="7" spans="1:8" x14ac:dyDescent="0.2">
      <c r="A7" s="171" t="s">
        <v>257</v>
      </c>
      <c r="B7" s="172"/>
      <c r="C7" s="173"/>
      <c r="D7" s="161">
        <v>365</v>
      </c>
      <c r="E7" s="174"/>
      <c r="F7" s="167">
        <f t="shared" si="0"/>
        <v>0</v>
      </c>
      <c r="G7" s="18">
        <f t="shared" si="1"/>
        <v>0</v>
      </c>
      <c r="H7" s="248"/>
    </row>
    <row r="8" spans="1:8" x14ac:dyDescent="0.2">
      <c r="A8" s="171" t="s">
        <v>258</v>
      </c>
      <c r="B8" s="172"/>
      <c r="C8" s="173"/>
      <c r="D8" s="161">
        <v>365</v>
      </c>
      <c r="E8" s="174"/>
      <c r="F8" s="167">
        <f t="shared" si="0"/>
        <v>0</v>
      </c>
      <c r="G8" s="18">
        <f t="shared" si="1"/>
        <v>0</v>
      </c>
      <c r="H8" s="248"/>
    </row>
    <row r="9" spans="1:8" ht="13.5" thickBot="1" x14ac:dyDescent="0.25">
      <c r="A9" s="171" t="s">
        <v>259</v>
      </c>
      <c r="B9" s="172"/>
      <c r="C9" s="173"/>
      <c r="D9" s="161">
        <v>365</v>
      </c>
      <c r="E9" s="174"/>
      <c r="F9" s="167">
        <f t="shared" si="0"/>
        <v>0</v>
      </c>
      <c r="G9" s="18">
        <f t="shared" si="1"/>
        <v>0</v>
      </c>
      <c r="H9" s="248"/>
    </row>
    <row r="10" spans="1:8" ht="24.95" customHeight="1" thickBot="1" x14ac:dyDescent="0.25">
      <c r="A10" s="164" t="s">
        <v>250</v>
      </c>
      <c r="B10" s="54"/>
      <c r="C10" s="54"/>
      <c r="D10" s="54"/>
      <c r="E10" s="54"/>
      <c r="F10" s="159">
        <f>SUM(F4:F9)</f>
        <v>0</v>
      </c>
      <c r="G10" s="60">
        <f>SUM(G4:G9)</f>
        <v>0</v>
      </c>
      <c r="H10" s="62">
        <f>SUM(H4:H9)</f>
        <v>0</v>
      </c>
    </row>
    <row r="11" spans="1:8" ht="13.5" thickBot="1" x14ac:dyDescent="0.25">
      <c r="A11" s="1"/>
      <c r="F11" s="19"/>
      <c r="G11" s="12"/>
    </row>
    <row r="12" spans="1:8" ht="24.95" customHeight="1" thickBot="1" x14ac:dyDescent="0.25">
      <c r="A12" s="46" t="s">
        <v>141</v>
      </c>
      <c r="B12" s="54"/>
      <c r="C12" s="54"/>
      <c r="D12" s="54"/>
      <c r="E12" s="54"/>
      <c r="F12" s="62">
        <f>(F10/1.06)</f>
        <v>0</v>
      </c>
    </row>
    <row r="13" spans="1:8" ht="12.75" customHeight="1" thickBot="1" x14ac:dyDescent="0.25">
      <c r="A13" s="131"/>
      <c r="B13" s="132"/>
      <c r="C13" s="132"/>
      <c r="D13" s="132"/>
      <c r="E13" s="132"/>
      <c r="F13" s="155"/>
    </row>
    <row r="14" spans="1:8" ht="12.75" customHeight="1" thickBot="1" x14ac:dyDescent="0.25">
      <c r="A14" s="156" t="s">
        <v>245</v>
      </c>
      <c r="B14" s="132"/>
      <c r="C14" s="132"/>
      <c r="D14" s="132"/>
      <c r="E14" s="132"/>
      <c r="F14" s="155"/>
    </row>
    <row r="15" spans="1:8" ht="12.75" customHeight="1" x14ac:dyDescent="0.2">
      <c r="A15" s="131"/>
      <c r="B15" s="132"/>
      <c r="C15" s="132"/>
      <c r="D15" s="132"/>
      <c r="E15" s="132"/>
      <c r="F15" s="155"/>
    </row>
    <row r="16" spans="1:8" ht="12.75" customHeight="1" x14ac:dyDescent="0.2">
      <c r="A16" s="157" t="s">
        <v>246</v>
      </c>
      <c r="B16" s="249">
        <v>0.01</v>
      </c>
      <c r="C16" s="132"/>
      <c r="D16" s="132"/>
      <c r="E16" s="132"/>
      <c r="F16" s="155">
        <f>F12*B16</f>
        <v>0</v>
      </c>
    </row>
    <row r="17" spans="1:9" ht="12.75" customHeight="1" x14ac:dyDescent="0.2">
      <c r="A17" s="157" t="s">
        <v>247</v>
      </c>
      <c r="B17" s="249">
        <v>0.01</v>
      </c>
      <c r="C17" s="132"/>
      <c r="D17" s="132"/>
      <c r="E17" s="132"/>
      <c r="F17" s="166">
        <f>F13*B17</f>
        <v>0</v>
      </c>
    </row>
    <row r="18" spans="1:9" ht="13.5" thickBot="1" x14ac:dyDescent="0.25">
      <c r="A18" s="1"/>
      <c r="F18" s="45"/>
    </row>
    <row r="19" spans="1:9" ht="24.95" customHeight="1" thickBot="1" x14ac:dyDescent="0.25">
      <c r="A19" s="46" t="s">
        <v>248</v>
      </c>
      <c r="B19" s="58"/>
      <c r="C19" s="54"/>
      <c r="D19" s="54"/>
      <c r="E19" s="54"/>
      <c r="F19" s="62">
        <f>F16+F17</f>
        <v>0</v>
      </c>
    </row>
    <row r="20" spans="1:9" x14ac:dyDescent="0.2">
      <c r="F20" s="45"/>
    </row>
    <row r="21" spans="1:9" x14ac:dyDescent="0.2">
      <c r="A21" s="1" t="s">
        <v>27</v>
      </c>
      <c r="F21" s="45"/>
    </row>
    <row r="22" spans="1:9" ht="13.5" thickBot="1" x14ac:dyDescent="0.25">
      <c r="F22" s="45"/>
    </row>
    <row r="23" spans="1:9" ht="24.95" customHeight="1" thickBot="1" x14ac:dyDescent="0.25">
      <c r="A23" s="46" t="s">
        <v>28</v>
      </c>
      <c r="B23" s="54"/>
      <c r="C23" s="54"/>
      <c r="D23" s="54"/>
      <c r="E23" s="54"/>
      <c r="F23" s="62"/>
    </row>
    <row r="24" spans="1:9" x14ac:dyDescent="0.2">
      <c r="A24" s="35" t="s">
        <v>29</v>
      </c>
      <c r="B24" s="6"/>
      <c r="C24" s="3"/>
      <c r="D24" s="3"/>
      <c r="E24" s="3"/>
      <c r="F24" s="64">
        <f>Salarissen!I16</f>
        <v>0</v>
      </c>
      <c r="I24" t="s">
        <v>222</v>
      </c>
    </row>
    <row r="25" spans="1:9" x14ac:dyDescent="0.2">
      <c r="A25" s="35" t="s">
        <v>30</v>
      </c>
      <c r="B25" s="6"/>
      <c r="C25" s="3"/>
      <c r="D25" s="3"/>
      <c r="E25" s="3"/>
      <c r="F25" s="64">
        <f>Salarissen!K16</f>
        <v>0</v>
      </c>
    </row>
    <row r="26" spans="1:9" x14ac:dyDescent="0.2">
      <c r="A26" s="35" t="s">
        <v>31</v>
      </c>
      <c r="B26" s="6" t="s">
        <v>157</v>
      </c>
      <c r="C26" s="3"/>
      <c r="D26" s="3"/>
      <c r="E26" s="3"/>
      <c r="F26" s="64"/>
    </row>
    <row r="27" spans="1:9" x14ac:dyDescent="0.2">
      <c r="A27" s="35" t="s">
        <v>253</v>
      </c>
      <c r="B27" s="6"/>
      <c r="C27" s="3"/>
      <c r="D27" s="3"/>
      <c r="E27" s="3"/>
      <c r="F27" s="64">
        <f>Salarissen!O16</f>
        <v>0</v>
      </c>
    </row>
    <row r="28" spans="1:9" x14ac:dyDescent="0.2">
      <c r="A28" s="35" t="s">
        <v>32</v>
      </c>
      <c r="B28" s="6"/>
      <c r="C28" s="3"/>
      <c r="D28" s="3"/>
      <c r="E28" s="3"/>
      <c r="F28" s="64">
        <f>Salarissen!Q16</f>
        <v>0</v>
      </c>
    </row>
    <row r="29" spans="1:9" x14ac:dyDescent="0.2">
      <c r="A29" s="35" t="s">
        <v>33</v>
      </c>
      <c r="B29" s="6"/>
      <c r="C29" s="3"/>
      <c r="D29" s="3"/>
      <c r="E29" s="3"/>
      <c r="F29" s="64">
        <f>Salarissen!S16</f>
        <v>0</v>
      </c>
    </row>
    <row r="30" spans="1:9" x14ac:dyDescent="0.2">
      <c r="A30" s="35" t="s">
        <v>211</v>
      </c>
      <c r="B30" s="6"/>
      <c r="C30" s="3"/>
      <c r="D30" s="3"/>
      <c r="E30" s="3"/>
      <c r="F30" s="64"/>
    </row>
    <row r="31" spans="1:9" x14ac:dyDescent="0.2">
      <c r="A31" s="35" t="s">
        <v>34</v>
      </c>
      <c r="B31" s="6" t="s">
        <v>157</v>
      </c>
      <c r="C31" s="3"/>
      <c r="D31" s="3"/>
      <c r="E31" s="3"/>
      <c r="F31" s="64"/>
    </row>
    <row r="32" spans="1:9" x14ac:dyDescent="0.2">
      <c r="A32" s="35" t="s">
        <v>35</v>
      </c>
      <c r="B32" s="6" t="s">
        <v>157</v>
      </c>
      <c r="C32" s="3"/>
      <c r="D32" s="3"/>
      <c r="E32" s="3"/>
      <c r="F32" s="64"/>
    </row>
    <row r="33" spans="1:8" x14ac:dyDescent="0.2">
      <c r="A33" s="35" t="s">
        <v>36</v>
      </c>
      <c r="B33" s="6" t="s">
        <v>157</v>
      </c>
      <c r="C33" s="3"/>
      <c r="D33" s="3"/>
      <c r="E33" s="3"/>
      <c r="F33" s="64"/>
    </row>
    <row r="34" spans="1:8" ht="13.5" thickBot="1" x14ac:dyDescent="0.25">
      <c r="A34" s="35"/>
      <c r="B34" s="6"/>
      <c r="C34" s="3"/>
      <c r="D34" s="3"/>
      <c r="E34" s="3"/>
      <c r="F34" s="64"/>
    </row>
    <row r="35" spans="1:8" ht="24.95" customHeight="1" thickBot="1" x14ac:dyDescent="0.25">
      <c r="A35" s="46" t="s">
        <v>223</v>
      </c>
      <c r="B35" s="54"/>
      <c r="C35" s="54"/>
      <c r="D35" s="54"/>
      <c r="E35" s="54"/>
      <c r="F35" s="63">
        <f>SUM(F24:F34)</f>
        <v>0</v>
      </c>
    </row>
    <row r="36" spans="1:8" ht="13.5" thickBot="1" x14ac:dyDescent="0.25">
      <c r="F36" s="45"/>
    </row>
    <row r="37" spans="1:8" ht="24.95" customHeight="1" thickBot="1" x14ac:dyDescent="0.25">
      <c r="A37" s="188" t="s">
        <v>37</v>
      </c>
      <c r="B37" s="190"/>
      <c r="C37" s="190"/>
      <c r="D37" s="190"/>
      <c r="E37" s="193" t="s">
        <v>155</v>
      </c>
      <c r="F37" s="194" t="s">
        <v>156</v>
      </c>
      <c r="G37" s="193" t="s">
        <v>260</v>
      </c>
      <c r="H37" s="195" t="s">
        <v>261</v>
      </c>
    </row>
    <row r="38" spans="1:8" x14ac:dyDescent="0.2">
      <c r="A38" s="187" t="s">
        <v>38</v>
      </c>
      <c r="B38" s="184"/>
      <c r="C38" s="184"/>
      <c r="D38" s="184"/>
      <c r="E38" s="185" t="s">
        <v>2</v>
      </c>
      <c r="F38" s="186">
        <f>F12</f>
        <v>0</v>
      </c>
      <c r="G38" s="189">
        <v>0.04</v>
      </c>
      <c r="H38" s="198">
        <f>F38*G38</f>
        <v>0</v>
      </c>
    </row>
    <row r="39" spans="1:8" x14ac:dyDescent="0.2">
      <c r="A39" s="187" t="s">
        <v>39</v>
      </c>
      <c r="B39" s="184"/>
      <c r="C39" s="184"/>
      <c r="D39" s="184"/>
      <c r="E39" s="185" t="s">
        <v>262</v>
      </c>
      <c r="F39" s="196"/>
      <c r="G39" s="197"/>
      <c r="H39" s="198">
        <f>F39*G39</f>
        <v>0</v>
      </c>
    </row>
    <row r="40" spans="1:8" x14ac:dyDescent="0.2">
      <c r="A40" s="187" t="s">
        <v>264</v>
      </c>
      <c r="B40" s="184"/>
      <c r="C40" s="184"/>
      <c r="D40" s="184"/>
      <c r="E40" s="185" t="s">
        <v>178</v>
      </c>
      <c r="F40" s="196"/>
      <c r="G40" s="197"/>
      <c r="H40" s="199"/>
    </row>
    <row r="41" spans="1:8" x14ac:dyDescent="0.2">
      <c r="A41" s="187" t="s">
        <v>40</v>
      </c>
      <c r="B41" s="184"/>
      <c r="C41" s="184"/>
      <c r="D41" s="184"/>
      <c r="E41" s="185" t="s">
        <v>263</v>
      </c>
      <c r="F41" s="196"/>
      <c r="G41" s="197"/>
      <c r="H41" s="198">
        <f>F41*G41</f>
        <v>0</v>
      </c>
    </row>
    <row r="42" spans="1:8" x14ac:dyDescent="0.2">
      <c r="A42" s="187" t="s">
        <v>41</v>
      </c>
      <c r="B42" s="184"/>
      <c r="C42" s="184"/>
      <c r="D42" s="184"/>
      <c r="E42" s="185" t="s">
        <v>178</v>
      </c>
      <c r="F42" s="186"/>
      <c r="G42" s="185"/>
      <c r="H42" s="199"/>
    </row>
    <row r="43" spans="1:8" x14ac:dyDescent="0.2">
      <c r="A43" s="187" t="s">
        <v>42</v>
      </c>
      <c r="B43" s="184"/>
      <c r="C43" s="184"/>
      <c r="D43" s="184"/>
      <c r="E43" s="185" t="s">
        <v>178</v>
      </c>
      <c r="F43" s="186"/>
      <c r="G43" s="185"/>
      <c r="H43" s="199"/>
    </row>
    <row r="44" spans="1:8" x14ac:dyDescent="0.2">
      <c r="A44" s="187" t="s">
        <v>43</v>
      </c>
      <c r="B44" s="184"/>
      <c r="C44" s="184"/>
      <c r="D44" s="184"/>
      <c r="E44" s="185" t="s">
        <v>178</v>
      </c>
      <c r="F44" s="186"/>
      <c r="G44" s="185"/>
      <c r="H44" s="199"/>
    </row>
    <row r="45" spans="1:8" x14ac:dyDescent="0.2">
      <c r="A45" s="187" t="s">
        <v>58</v>
      </c>
      <c r="B45" s="184"/>
      <c r="C45" s="184"/>
      <c r="D45" s="184"/>
      <c r="E45" s="185" t="s">
        <v>178</v>
      </c>
      <c r="F45" s="186"/>
      <c r="G45" s="185"/>
      <c r="H45" s="199"/>
    </row>
    <row r="46" spans="1:8" x14ac:dyDescent="0.2">
      <c r="A46" s="187" t="s">
        <v>265</v>
      </c>
      <c r="B46" s="184"/>
      <c r="C46" s="184"/>
      <c r="D46" s="184"/>
      <c r="E46" s="185" t="s">
        <v>178</v>
      </c>
      <c r="F46" s="186"/>
      <c r="G46" s="185"/>
      <c r="H46" s="199"/>
    </row>
    <row r="47" spans="1:8" x14ac:dyDescent="0.2">
      <c r="A47" s="187" t="s">
        <v>59</v>
      </c>
      <c r="B47" s="184"/>
      <c r="C47" s="184"/>
      <c r="D47" s="184"/>
      <c r="E47" s="185" t="s">
        <v>178</v>
      </c>
      <c r="F47" s="186"/>
      <c r="G47" s="185"/>
      <c r="H47" s="199"/>
    </row>
    <row r="48" spans="1:8" x14ac:dyDescent="0.2">
      <c r="A48" s="187" t="s">
        <v>266</v>
      </c>
      <c r="B48" s="184"/>
      <c r="C48" s="184"/>
      <c r="D48" s="184"/>
      <c r="E48" s="185" t="s">
        <v>178</v>
      </c>
      <c r="F48" s="186"/>
      <c r="G48" s="185"/>
      <c r="H48" s="199"/>
    </row>
    <row r="49" spans="1:8" ht="13.5" thickBot="1" x14ac:dyDescent="0.25">
      <c r="A49" s="187" t="s">
        <v>37</v>
      </c>
      <c r="B49" s="184"/>
      <c r="C49" s="184"/>
      <c r="D49" s="184"/>
      <c r="E49" s="185" t="s">
        <v>178</v>
      </c>
      <c r="F49" s="186"/>
      <c r="G49" s="185"/>
      <c r="H49" s="199"/>
    </row>
    <row r="50" spans="1:8" ht="13.5" thickBot="1" x14ac:dyDescent="0.25">
      <c r="A50" s="188" t="s">
        <v>223</v>
      </c>
      <c r="B50" s="190"/>
      <c r="C50" s="190"/>
      <c r="D50" s="190"/>
      <c r="E50" s="192"/>
      <c r="F50" s="191"/>
      <c r="G50" s="192"/>
      <c r="H50" s="202">
        <f>SUM(H38:H49)</f>
        <v>0</v>
      </c>
    </row>
    <row r="51" spans="1:8" ht="24.95" customHeight="1" x14ac:dyDescent="0.2">
      <c r="A51" s="200"/>
      <c r="B51" s="200"/>
      <c r="C51" s="200"/>
      <c r="D51" s="200"/>
      <c r="E51" s="200"/>
      <c r="F51" s="201"/>
    </row>
    <row r="52" spans="1:8" x14ac:dyDescent="0.2">
      <c r="F52" s="175"/>
    </row>
  </sheetData>
  <phoneticPr fontId="0" type="noConversion"/>
  <pageMargins left="0.75" right="0.75" top="1" bottom="1" header="0.5" footer="0.5"/>
  <pageSetup paperSize="9" scale="7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62"/>
  <sheetViews>
    <sheetView topLeftCell="A34" workbookViewId="0">
      <selection activeCell="K46" sqref="K46"/>
    </sheetView>
  </sheetViews>
  <sheetFormatPr defaultRowHeight="12.75" x14ac:dyDescent="0.2"/>
  <cols>
    <col min="1" max="1" width="31.5703125" customWidth="1"/>
    <col min="2" max="2" width="12.140625" customWidth="1"/>
    <col min="3" max="3" width="8.5703125" customWidth="1"/>
    <col min="4" max="4" width="13.42578125" customWidth="1"/>
    <col min="5" max="5" width="7.28515625" bestFit="1" customWidth="1"/>
    <col min="6" max="6" width="10.28515625" bestFit="1" customWidth="1"/>
    <col min="8" max="8" width="27.140625" customWidth="1"/>
  </cols>
  <sheetData>
    <row r="2" spans="1:8" s="94" customFormat="1" ht="24.95" customHeight="1" x14ac:dyDescent="0.25">
      <c r="A2" s="41" t="s">
        <v>239</v>
      </c>
    </row>
    <row r="3" spans="1:8" x14ac:dyDescent="0.2">
      <c r="A3" s="1"/>
    </row>
    <row r="4" spans="1:8" ht="13.5" thickBot="1" x14ac:dyDescent="0.25">
      <c r="A4" s="1"/>
    </row>
    <row r="5" spans="1:8" ht="24.95" customHeight="1" thickBot="1" x14ac:dyDescent="0.25">
      <c r="A5" s="95" t="s">
        <v>2</v>
      </c>
      <c r="B5" s="75"/>
      <c r="C5" s="75"/>
      <c r="D5" s="75"/>
      <c r="E5" s="75"/>
      <c r="F5" s="75"/>
      <c r="G5" s="75"/>
      <c r="H5" s="96"/>
    </row>
    <row r="6" spans="1:8" ht="24.95" customHeight="1" thickBot="1" x14ac:dyDescent="0.25">
      <c r="A6" s="46"/>
      <c r="B6" s="97"/>
      <c r="C6" s="97"/>
      <c r="D6" s="48" t="s">
        <v>181</v>
      </c>
      <c r="E6" s="47" t="s">
        <v>212</v>
      </c>
      <c r="F6" s="48" t="s">
        <v>182</v>
      </c>
      <c r="G6" s="47" t="s">
        <v>49</v>
      </c>
      <c r="H6" s="177" t="s">
        <v>270</v>
      </c>
    </row>
    <row r="7" spans="1:8" x14ac:dyDescent="0.2">
      <c r="A7" s="35" t="s">
        <v>185</v>
      </c>
      <c r="B7" s="18">
        <f>G7*H7</f>
        <v>0</v>
      </c>
      <c r="C7" s="3"/>
      <c r="D7" s="52">
        <f>Rooms!H10</f>
        <v>0</v>
      </c>
      <c r="E7" s="180"/>
      <c r="F7" s="181"/>
      <c r="G7" s="12">
        <f>(D7*E7)+F7</f>
        <v>0</v>
      </c>
      <c r="H7" s="203"/>
    </row>
    <row r="8" spans="1:8" x14ac:dyDescent="0.2">
      <c r="A8" s="35" t="s">
        <v>186</v>
      </c>
      <c r="B8" s="162">
        <f t="shared" ref="B8:B10" si="0">G8*H8</f>
        <v>0</v>
      </c>
      <c r="C8" s="3"/>
      <c r="D8" s="52">
        <f>D7</f>
        <v>0</v>
      </c>
      <c r="E8" s="180"/>
      <c r="F8" s="181"/>
      <c r="G8" s="12">
        <f>(D8*E8)+F8</f>
        <v>0</v>
      </c>
      <c r="H8" s="203"/>
    </row>
    <row r="9" spans="1:8" x14ac:dyDescent="0.2">
      <c r="A9" s="35" t="s">
        <v>46</v>
      </c>
      <c r="B9" s="162">
        <f t="shared" si="0"/>
        <v>0</v>
      </c>
      <c r="C9" s="3"/>
      <c r="D9" s="165">
        <f t="shared" ref="D9:D10" si="1">D8</f>
        <v>0</v>
      </c>
      <c r="E9" s="180"/>
      <c r="F9" s="181"/>
      <c r="G9" s="3">
        <f>D9*E9</f>
        <v>0</v>
      </c>
      <c r="H9" s="203"/>
    </row>
    <row r="10" spans="1:8" x14ac:dyDescent="0.2">
      <c r="A10" s="35" t="s">
        <v>47</v>
      </c>
      <c r="B10" s="162">
        <f t="shared" si="0"/>
        <v>0</v>
      </c>
      <c r="C10" s="3"/>
      <c r="D10" s="165">
        <f t="shared" si="1"/>
        <v>0</v>
      </c>
      <c r="E10" s="180"/>
      <c r="F10" s="181"/>
      <c r="G10" s="12">
        <f>(D10*E10)+F10</f>
        <v>0</v>
      </c>
      <c r="H10" s="203"/>
    </row>
    <row r="11" spans="1:8" x14ac:dyDescent="0.2">
      <c r="A11" s="35" t="s">
        <v>48</v>
      </c>
      <c r="B11" s="18"/>
      <c r="C11" s="3"/>
      <c r="D11" s="6"/>
      <c r="E11" s="180"/>
      <c r="F11" s="181"/>
      <c r="G11" s="3"/>
      <c r="H11" s="182"/>
    </row>
    <row r="12" spans="1:8" ht="13.5" thickBot="1" x14ac:dyDescent="0.25">
      <c r="A12" s="35"/>
      <c r="B12" s="22"/>
      <c r="C12" s="3"/>
      <c r="D12" s="6"/>
      <c r="E12" s="3"/>
      <c r="F12" s="6"/>
      <c r="G12" s="3"/>
      <c r="H12" s="50"/>
    </row>
    <row r="13" spans="1:8" ht="24.95" customHeight="1" thickBot="1" x14ac:dyDescent="0.25">
      <c r="A13" s="46" t="s">
        <v>218</v>
      </c>
      <c r="B13" s="55">
        <f>SUM(B7:B12)</f>
        <v>0</v>
      </c>
      <c r="C13" s="54"/>
      <c r="D13" s="59"/>
      <c r="E13" s="54"/>
      <c r="F13" s="59">
        <f>SUM(F7:F12)</f>
        <v>0</v>
      </c>
      <c r="G13" s="56">
        <f>SUM(G7:G12)</f>
        <v>0</v>
      </c>
      <c r="H13" s="98"/>
    </row>
    <row r="14" spans="1:8" ht="13.5" thickBot="1" x14ac:dyDescent="0.25">
      <c r="A14" s="1"/>
      <c r="B14" s="19"/>
      <c r="G14" s="10"/>
    </row>
    <row r="15" spans="1:8" ht="24.95" customHeight="1" thickBot="1" x14ac:dyDescent="0.25">
      <c r="A15" s="46" t="s">
        <v>219</v>
      </c>
      <c r="B15" s="55">
        <f>B13/1.06</f>
        <v>0</v>
      </c>
      <c r="C15" s="57"/>
    </row>
    <row r="16" spans="1:8" ht="13.5" thickBot="1" x14ac:dyDescent="0.25">
      <c r="A16" s="1"/>
      <c r="B16" s="19"/>
      <c r="C16" s="36"/>
    </row>
    <row r="17" spans="1:3" ht="24.95" customHeight="1" thickBot="1" x14ac:dyDescent="0.25">
      <c r="A17" s="46" t="s">
        <v>55</v>
      </c>
      <c r="B17" s="60"/>
      <c r="C17" s="114" t="s">
        <v>54</v>
      </c>
    </row>
    <row r="18" spans="1:3" x14ac:dyDescent="0.2">
      <c r="A18" s="35"/>
      <c r="B18" s="15"/>
      <c r="C18" s="50"/>
    </row>
    <row r="19" spans="1:3" x14ac:dyDescent="0.2">
      <c r="A19" s="35" t="s">
        <v>50</v>
      </c>
      <c r="B19" s="15">
        <f>((B7+B8)/1.06)*C19</f>
        <v>0</v>
      </c>
      <c r="C19" s="253">
        <v>0.3</v>
      </c>
    </row>
    <row r="20" spans="1:3" x14ac:dyDescent="0.2">
      <c r="A20" s="35" t="s">
        <v>51</v>
      </c>
      <c r="B20" s="15">
        <f>(B9/1.06)*C20</f>
        <v>0</v>
      </c>
      <c r="C20" s="253">
        <v>0.3</v>
      </c>
    </row>
    <row r="21" spans="1:3" x14ac:dyDescent="0.2">
      <c r="A21" s="35" t="s">
        <v>52</v>
      </c>
      <c r="B21" s="15">
        <f>(B10/1.06)*C21</f>
        <v>0</v>
      </c>
      <c r="C21" s="253">
        <v>0.3</v>
      </c>
    </row>
    <row r="22" spans="1:3" x14ac:dyDescent="0.2">
      <c r="A22" s="35" t="s">
        <v>53</v>
      </c>
      <c r="B22" s="15">
        <f>(B11/1.06)*C22</f>
        <v>0</v>
      </c>
      <c r="C22" s="253">
        <v>0.2</v>
      </c>
    </row>
    <row r="23" spans="1:3" ht="13.5" thickBot="1" x14ac:dyDescent="0.25">
      <c r="A23" s="35"/>
      <c r="B23" s="15"/>
      <c r="C23" s="50"/>
    </row>
    <row r="24" spans="1:3" ht="24.95" customHeight="1" thickBot="1" x14ac:dyDescent="0.25">
      <c r="A24" s="46" t="s">
        <v>223</v>
      </c>
      <c r="B24" s="60">
        <f>SUM(B19:B23)</f>
        <v>0</v>
      </c>
      <c r="C24" s="152" t="e">
        <f>B24/B13</f>
        <v>#DIV/0!</v>
      </c>
    </row>
    <row r="25" spans="1:3" x14ac:dyDescent="0.2">
      <c r="C25" s="36"/>
    </row>
    <row r="26" spans="1:3" ht="13.5" thickBot="1" x14ac:dyDescent="0.25">
      <c r="C26" s="36"/>
    </row>
    <row r="27" spans="1:3" ht="24.95" customHeight="1" thickBot="1" x14ac:dyDescent="0.25">
      <c r="A27" s="46" t="s">
        <v>28</v>
      </c>
      <c r="B27" s="54"/>
      <c r="C27" s="57"/>
    </row>
    <row r="28" spans="1:3" x14ac:dyDescent="0.2">
      <c r="A28" s="35" t="s">
        <v>29</v>
      </c>
      <c r="B28" s="52">
        <f>Salarissen!I38</f>
        <v>0</v>
      </c>
      <c r="C28" s="36"/>
    </row>
    <row r="29" spans="1:3" x14ac:dyDescent="0.2">
      <c r="A29" s="35" t="s">
        <v>30</v>
      </c>
      <c r="B29" s="52">
        <f>Salarissen!K38</f>
        <v>0</v>
      </c>
      <c r="C29" s="36"/>
    </row>
    <row r="30" spans="1:3" x14ac:dyDescent="0.2">
      <c r="A30" s="35" t="s">
        <v>31</v>
      </c>
      <c r="B30" s="181"/>
      <c r="C30" s="36"/>
    </row>
    <row r="31" spans="1:3" x14ac:dyDescent="0.2">
      <c r="A31" s="35" t="s">
        <v>253</v>
      </c>
      <c r="B31" s="52">
        <f>Salarissen!O38</f>
        <v>0</v>
      </c>
      <c r="C31" s="36"/>
    </row>
    <row r="32" spans="1:3" x14ac:dyDescent="0.2">
      <c r="A32" s="35" t="s">
        <v>32</v>
      </c>
      <c r="B32" s="52">
        <f>Salarissen!Q38</f>
        <v>0</v>
      </c>
      <c r="C32" s="36"/>
    </row>
    <row r="33" spans="1:6" x14ac:dyDescent="0.2">
      <c r="A33" s="35" t="s">
        <v>33</v>
      </c>
      <c r="B33" s="52">
        <f>Salarissen!S38</f>
        <v>0</v>
      </c>
      <c r="C33" s="36"/>
    </row>
    <row r="34" spans="1:6" x14ac:dyDescent="0.2">
      <c r="A34" s="35" t="s">
        <v>34</v>
      </c>
      <c r="B34" s="181"/>
      <c r="C34" s="36"/>
    </row>
    <row r="35" spans="1:6" x14ac:dyDescent="0.2">
      <c r="A35" s="35" t="s">
        <v>35</v>
      </c>
      <c r="B35" s="181"/>
      <c r="C35" s="36"/>
    </row>
    <row r="36" spans="1:6" x14ac:dyDescent="0.2">
      <c r="A36" s="35" t="s">
        <v>36</v>
      </c>
      <c r="B36" s="181"/>
      <c r="C36" s="36"/>
    </row>
    <row r="37" spans="1:6" ht="13.5" thickBot="1" x14ac:dyDescent="0.25">
      <c r="A37" s="35"/>
      <c r="B37" s="6"/>
      <c r="C37" s="36"/>
    </row>
    <row r="38" spans="1:6" ht="24.95" customHeight="1" thickBot="1" x14ac:dyDescent="0.25">
      <c r="A38" s="46" t="s">
        <v>167</v>
      </c>
      <c r="B38" s="102">
        <f>SUM(B28:B36)</f>
        <v>0</v>
      </c>
      <c r="C38" s="57"/>
    </row>
    <row r="39" spans="1:6" x14ac:dyDescent="0.2">
      <c r="A39" s="32" t="s">
        <v>187</v>
      </c>
      <c r="B39" s="103">
        <f>B38*C39</f>
        <v>0</v>
      </c>
      <c r="C39" s="251">
        <v>0.7</v>
      </c>
    </row>
    <row r="40" spans="1:6" ht="13.5" thickBot="1" x14ac:dyDescent="0.25">
      <c r="A40" s="39" t="s">
        <v>188</v>
      </c>
      <c r="B40" s="101">
        <f>B38*C40</f>
        <v>0</v>
      </c>
      <c r="C40" s="252">
        <v>0.3</v>
      </c>
    </row>
    <row r="41" spans="1:6" x14ac:dyDescent="0.2">
      <c r="A41" s="1"/>
      <c r="B41" s="10"/>
      <c r="C41" s="7"/>
      <c r="F41" s="19"/>
    </row>
    <row r="42" spans="1:6" ht="13.5" thickBot="1" x14ac:dyDescent="0.25">
      <c r="A42" s="1"/>
      <c r="F42" s="19"/>
    </row>
    <row r="43" spans="1:6" ht="24.95" customHeight="1" thickBot="1" x14ac:dyDescent="0.25">
      <c r="A43" s="46" t="s">
        <v>37</v>
      </c>
      <c r="B43" s="48" t="s">
        <v>155</v>
      </c>
      <c r="C43" s="47" t="s">
        <v>156</v>
      </c>
      <c r="D43" s="48" t="s">
        <v>174</v>
      </c>
      <c r="E43" s="47"/>
      <c r="F43" s="104" t="s">
        <v>49</v>
      </c>
    </row>
    <row r="44" spans="1:6" x14ac:dyDescent="0.2">
      <c r="A44" s="35" t="s">
        <v>38</v>
      </c>
      <c r="B44" s="6" t="s">
        <v>2</v>
      </c>
      <c r="C44" s="18">
        <f>B13</f>
        <v>0</v>
      </c>
      <c r="D44" s="51">
        <v>0.04</v>
      </c>
      <c r="E44" s="3"/>
      <c r="F44" s="179">
        <f>C44*D44</f>
        <v>0</v>
      </c>
    </row>
    <row r="45" spans="1:6" x14ac:dyDescent="0.2">
      <c r="A45" s="35" t="s">
        <v>39</v>
      </c>
      <c r="B45" s="204" t="s">
        <v>262</v>
      </c>
      <c r="C45" s="213"/>
      <c r="D45" s="212"/>
      <c r="E45" s="3"/>
      <c r="F45" s="210">
        <f>C45*D45</f>
        <v>0</v>
      </c>
    </row>
    <row r="46" spans="1:6" x14ac:dyDescent="0.2">
      <c r="A46" s="35" t="s">
        <v>56</v>
      </c>
      <c r="B46" s="204" t="s">
        <v>178</v>
      </c>
      <c r="C46" s="208"/>
      <c r="D46" s="214"/>
      <c r="E46" s="3"/>
      <c r="F46" s="217"/>
    </row>
    <row r="47" spans="1:6" x14ac:dyDescent="0.2">
      <c r="A47" s="35" t="s">
        <v>40</v>
      </c>
      <c r="B47" s="204" t="s">
        <v>263</v>
      </c>
      <c r="C47" s="213"/>
      <c r="D47" s="212"/>
      <c r="E47" s="3"/>
      <c r="F47" s="179">
        <f>C47*D47</f>
        <v>0</v>
      </c>
    </row>
    <row r="48" spans="1:6" x14ac:dyDescent="0.2">
      <c r="A48" s="35" t="s">
        <v>169</v>
      </c>
      <c r="B48" s="204" t="s">
        <v>178</v>
      </c>
      <c r="C48" s="208"/>
      <c r="D48" s="214"/>
      <c r="E48" s="3"/>
      <c r="F48" s="217"/>
    </row>
    <row r="49" spans="1:6" x14ac:dyDescent="0.2">
      <c r="A49" s="35" t="s">
        <v>170</v>
      </c>
      <c r="B49" s="204" t="s">
        <v>178</v>
      </c>
      <c r="C49" s="208"/>
      <c r="D49" s="214"/>
      <c r="E49" s="3"/>
      <c r="F49" s="217"/>
    </row>
    <row r="50" spans="1:6" x14ac:dyDescent="0.2">
      <c r="A50" s="35" t="s">
        <v>41</v>
      </c>
      <c r="B50" s="204" t="s">
        <v>178</v>
      </c>
      <c r="C50" s="3"/>
      <c r="D50" s="6"/>
      <c r="E50" s="3"/>
      <c r="F50" s="217"/>
    </row>
    <row r="51" spans="1:6" x14ac:dyDescent="0.2">
      <c r="A51" s="35" t="s">
        <v>57</v>
      </c>
      <c r="B51" s="204" t="s">
        <v>178</v>
      </c>
      <c r="C51" s="3"/>
      <c r="D51" s="6"/>
      <c r="E51" s="3"/>
      <c r="F51" s="217"/>
    </row>
    <row r="52" spans="1:6" x14ac:dyDescent="0.2">
      <c r="A52" s="35" t="s">
        <v>42</v>
      </c>
      <c r="B52" s="204" t="s">
        <v>178</v>
      </c>
      <c r="C52" s="3"/>
      <c r="D52" s="6"/>
      <c r="E52" s="3"/>
      <c r="F52" s="217"/>
    </row>
    <row r="53" spans="1:6" x14ac:dyDescent="0.2">
      <c r="A53" s="35" t="s">
        <v>138</v>
      </c>
      <c r="B53" s="204" t="s">
        <v>178</v>
      </c>
      <c r="C53" s="3"/>
      <c r="D53" s="6"/>
      <c r="E53" s="3"/>
      <c r="F53" s="217"/>
    </row>
    <row r="54" spans="1:6" x14ac:dyDescent="0.2">
      <c r="A54" s="35" t="s">
        <v>43</v>
      </c>
      <c r="B54" s="204" t="s">
        <v>178</v>
      </c>
      <c r="C54" s="3"/>
      <c r="D54" s="6"/>
      <c r="E54" s="3"/>
      <c r="F54" s="217"/>
    </row>
    <row r="55" spans="1:6" x14ac:dyDescent="0.2">
      <c r="A55" s="35" t="s">
        <v>58</v>
      </c>
      <c r="B55" s="204" t="s">
        <v>178</v>
      </c>
      <c r="C55" s="3"/>
      <c r="D55" s="6"/>
      <c r="E55" s="3"/>
      <c r="F55" s="217"/>
    </row>
    <row r="56" spans="1:6" x14ac:dyDescent="0.2">
      <c r="A56" s="35" t="s">
        <v>59</v>
      </c>
      <c r="B56" s="204" t="s">
        <v>178</v>
      </c>
      <c r="C56" s="3"/>
      <c r="D56" s="6"/>
      <c r="E56" s="3"/>
      <c r="F56" s="217"/>
    </row>
    <row r="57" spans="1:6" x14ac:dyDescent="0.2">
      <c r="A57" s="205" t="s">
        <v>271</v>
      </c>
      <c r="B57" s="204" t="s">
        <v>178</v>
      </c>
      <c r="C57" s="3"/>
      <c r="D57" s="6"/>
      <c r="E57" s="3"/>
      <c r="F57" s="217"/>
    </row>
    <row r="58" spans="1:6" x14ac:dyDescent="0.2">
      <c r="A58" s="35" t="s">
        <v>142</v>
      </c>
      <c r="B58" s="204" t="s">
        <v>178</v>
      </c>
      <c r="C58" s="3"/>
      <c r="D58" s="6"/>
      <c r="E58" s="3"/>
      <c r="F58" s="217"/>
    </row>
    <row r="59" spans="1:6" x14ac:dyDescent="0.2">
      <c r="A59" s="35" t="s">
        <v>168</v>
      </c>
      <c r="B59" s="204" t="s">
        <v>178</v>
      </c>
      <c r="C59" s="3"/>
      <c r="D59" s="6"/>
      <c r="E59" s="3"/>
      <c r="F59" s="217"/>
    </row>
    <row r="60" spans="1:6" ht="13.5" thickBot="1" x14ac:dyDescent="0.25">
      <c r="A60" s="35" t="s">
        <v>37</v>
      </c>
      <c r="B60" s="6"/>
      <c r="C60" s="3"/>
      <c r="D60" s="6"/>
      <c r="E60" s="3"/>
      <c r="F60" s="217"/>
    </row>
    <row r="61" spans="1:6" ht="24.95" customHeight="1" thickBot="1" x14ac:dyDescent="0.25">
      <c r="A61" s="46" t="s">
        <v>223</v>
      </c>
      <c r="B61" s="54"/>
      <c r="C61" s="54"/>
      <c r="D61" s="54"/>
      <c r="E61" s="54"/>
      <c r="F61" s="178">
        <f>SUM(F44:F60)</f>
        <v>0</v>
      </c>
    </row>
    <row r="62" spans="1:6" x14ac:dyDescent="0.2">
      <c r="F62" s="18"/>
    </row>
  </sheetData>
  <phoneticPr fontId="0" type="noConversion"/>
  <pageMargins left="0.75" right="0.75" top="1" bottom="1" header="0.5" footer="0.5"/>
  <pageSetup paperSize="9" scale="78" orientation="portrait" r:id="rId1"/>
  <headerFooter alignWithMargins="0"/>
  <ignoredErrors>
    <ignoredError sqref="G9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6"/>
  <sheetViews>
    <sheetView topLeftCell="A19" workbookViewId="0">
      <selection activeCell="B14" sqref="B14"/>
    </sheetView>
  </sheetViews>
  <sheetFormatPr defaultRowHeight="12.75" x14ac:dyDescent="0.2"/>
  <cols>
    <col min="1" max="1" width="27.28515625" customWidth="1"/>
    <col min="2" max="2" width="9.5703125" bestFit="1" customWidth="1"/>
    <col min="4" max="4" width="13.140625" customWidth="1"/>
    <col min="5" max="5" width="6.7109375" bestFit="1" customWidth="1"/>
  </cols>
  <sheetData>
    <row r="1" spans="1:2" s="94" customFormat="1" ht="24.95" customHeight="1" x14ac:dyDescent="0.25">
      <c r="A1" s="176" t="s">
        <v>268</v>
      </c>
    </row>
    <row r="2" spans="1:2" ht="13.5" thickBot="1" x14ac:dyDescent="0.25"/>
    <row r="3" spans="1:2" ht="24.95" customHeight="1" thickBot="1" x14ac:dyDescent="0.25">
      <c r="A3" s="46" t="s">
        <v>60</v>
      </c>
      <c r="B3" s="57"/>
    </row>
    <row r="4" spans="1:2" x14ac:dyDescent="0.2">
      <c r="A4" s="35" t="s">
        <v>194</v>
      </c>
      <c r="B4" s="220">
        <f>Rooms!H10</f>
        <v>0</v>
      </c>
    </row>
    <row r="5" spans="1:2" x14ac:dyDescent="0.2">
      <c r="A5" s="35" t="s">
        <v>240</v>
      </c>
      <c r="B5" s="256">
        <v>0.7</v>
      </c>
    </row>
    <row r="6" spans="1:2" x14ac:dyDescent="0.2">
      <c r="A6" s="35" t="s">
        <v>61</v>
      </c>
      <c r="B6" s="221">
        <f>B4*B5</f>
        <v>0</v>
      </c>
    </row>
    <row r="7" spans="1:2" s="160" customFormat="1" x14ac:dyDescent="0.2">
      <c r="A7" s="163" t="s">
        <v>251</v>
      </c>
      <c r="B7" s="222"/>
    </row>
    <row r="8" spans="1:2" x14ac:dyDescent="0.2">
      <c r="A8" s="35" t="s">
        <v>62</v>
      </c>
      <c r="B8" s="223"/>
    </row>
    <row r="9" spans="1:2" x14ac:dyDescent="0.2">
      <c r="A9" s="35" t="s">
        <v>158</v>
      </c>
      <c r="B9" s="224">
        <v>0.06</v>
      </c>
    </row>
    <row r="10" spans="1:2" x14ac:dyDescent="0.2">
      <c r="A10" s="35" t="s">
        <v>63</v>
      </c>
      <c r="B10" s="225">
        <f>B8/(1+B9)</f>
        <v>0</v>
      </c>
    </row>
    <row r="11" spans="1:2" x14ac:dyDescent="0.2">
      <c r="A11" s="35"/>
      <c r="B11" s="226"/>
    </row>
    <row r="12" spans="1:2" x14ac:dyDescent="0.2">
      <c r="A12" s="35" t="s">
        <v>2</v>
      </c>
      <c r="B12" s="221">
        <f>(B6+B7)*B10</f>
        <v>0</v>
      </c>
    </row>
    <row r="13" spans="1:2" x14ac:dyDescent="0.2">
      <c r="A13" s="35"/>
      <c r="B13" s="226"/>
    </row>
    <row r="14" spans="1:2" x14ac:dyDescent="0.2">
      <c r="A14" s="35" t="s">
        <v>54</v>
      </c>
      <c r="B14" s="257">
        <v>0.3</v>
      </c>
    </row>
    <row r="15" spans="1:2" ht="13.5" thickBot="1" x14ac:dyDescent="0.25">
      <c r="A15" s="35"/>
      <c r="B15" s="227"/>
    </row>
    <row r="16" spans="1:2" ht="13.5" thickBot="1" x14ac:dyDescent="0.25">
      <c r="A16" s="218" t="s">
        <v>64</v>
      </c>
      <c r="B16" s="219">
        <f>B12*B14</f>
        <v>0</v>
      </c>
    </row>
    <row r="17" spans="1:5" ht="13.5" thickBot="1" x14ac:dyDescent="0.25">
      <c r="A17" s="35"/>
      <c r="B17" s="3"/>
    </row>
    <row r="18" spans="1:5" ht="24.95" customHeight="1" thickBot="1" x14ac:dyDescent="0.25">
      <c r="A18" s="46" t="s">
        <v>28</v>
      </c>
      <c r="B18" s="57"/>
    </row>
    <row r="19" spans="1:5" x14ac:dyDescent="0.2">
      <c r="A19" s="35" t="s">
        <v>29</v>
      </c>
      <c r="B19" s="229">
        <f>Salarissen!I43</f>
        <v>0</v>
      </c>
    </row>
    <row r="20" spans="1:5" x14ac:dyDescent="0.2">
      <c r="A20" s="35" t="s">
        <v>30</v>
      </c>
      <c r="B20" s="221">
        <f>Salarissen!K43</f>
        <v>0</v>
      </c>
    </row>
    <row r="21" spans="1:5" x14ac:dyDescent="0.2">
      <c r="A21" s="35" t="s">
        <v>31</v>
      </c>
      <c r="B21" s="230"/>
    </row>
    <row r="22" spans="1:5" x14ac:dyDescent="0.2">
      <c r="A22" s="35" t="s">
        <v>253</v>
      </c>
      <c r="B22" s="221">
        <f>Salarissen!O43</f>
        <v>0</v>
      </c>
    </row>
    <row r="23" spans="1:5" x14ac:dyDescent="0.2">
      <c r="A23" s="35" t="s">
        <v>32</v>
      </c>
      <c r="B23" s="221">
        <f>Salarissen!Q43</f>
        <v>0</v>
      </c>
    </row>
    <row r="24" spans="1:5" x14ac:dyDescent="0.2">
      <c r="A24" s="35" t="s">
        <v>33</v>
      </c>
      <c r="B24" s="221">
        <f>Salarissen!S43</f>
        <v>0</v>
      </c>
    </row>
    <row r="25" spans="1:5" x14ac:dyDescent="0.2">
      <c r="A25" s="35" t="s">
        <v>34</v>
      </c>
      <c r="B25" s="230"/>
    </row>
    <row r="26" spans="1:5" x14ac:dyDescent="0.2">
      <c r="A26" s="35" t="s">
        <v>35</v>
      </c>
      <c r="B26" s="230"/>
    </row>
    <row r="27" spans="1:5" ht="13.5" thickBot="1" x14ac:dyDescent="0.25">
      <c r="A27" s="35" t="s">
        <v>36</v>
      </c>
      <c r="B27" s="230"/>
    </row>
    <row r="28" spans="1:5" ht="24.95" customHeight="1" thickBot="1" x14ac:dyDescent="0.25">
      <c r="A28" s="46" t="s">
        <v>223</v>
      </c>
      <c r="B28" s="228">
        <f>SUM(B19:B27)</f>
        <v>0</v>
      </c>
    </row>
    <row r="29" spans="1:5" x14ac:dyDescent="0.2">
      <c r="D29" s="19"/>
    </row>
    <row r="30" spans="1:5" ht="13.5" thickBot="1" x14ac:dyDescent="0.25">
      <c r="D30" s="19"/>
    </row>
    <row r="31" spans="1:5" ht="24.95" customHeight="1" thickBot="1" x14ac:dyDescent="0.25">
      <c r="A31" s="46" t="s">
        <v>37</v>
      </c>
      <c r="B31" s="100" t="s">
        <v>155</v>
      </c>
      <c r="C31" s="100" t="s">
        <v>156</v>
      </c>
      <c r="D31" s="112" t="s">
        <v>174</v>
      </c>
      <c r="E31" s="114" t="s">
        <v>49</v>
      </c>
    </row>
    <row r="32" spans="1:5" x14ac:dyDescent="0.2">
      <c r="A32" s="35" t="s">
        <v>38</v>
      </c>
      <c r="B32" s="6" t="s">
        <v>2</v>
      </c>
      <c r="C32" s="231">
        <f>B12</f>
        <v>0</v>
      </c>
      <c r="D32" s="209">
        <v>0.03</v>
      </c>
      <c r="E32" s="64">
        <f>C32*D32</f>
        <v>0</v>
      </c>
    </row>
    <row r="33" spans="1:5" x14ac:dyDescent="0.2">
      <c r="A33" s="35" t="s">
        <v>39</v>
      </c>
      <c r="B33" s="183" t="s">
        <v>262</v>
      </c>
      <c r="C33" s="212"/>
      <c r="D33" s="211"/>
      <c r="E33" s="50"/>
    </row>
    <row r="34" spans="1:5" x14ac:dyDescent="0.2">
      <c r="A34" s="35" t="s">
        <v>56</v>
      </c>
      <c r="B34" s="6" t="s">
        <v>217</v>
      </c>
      <c r="C34" s="231"/>
      <c r="D34" s="232"/>
      <c r="E34" s="215"/>
    </row>
    <row r="35" spans="1:5" x14ac:dyDescent="0.2">
      <c r="A35" s="35" t="s">
        <v>40</v>
      </c>
      <c r="B35" s="183" t="s">
        <v>263</v>
      </c>
      <c r="C35" s="212"/>
      <c r="D35" s="211"/>
      <c r="E35" s="207">
        <f>C35*D35</f>
        <v>0</v>
      </c>
    </row>
    <row r="36" spans="1:5" x14ac:dyDescent="0.2">
      <c r="A36" s="35" t="s">
        <v>41</v>
      </c>
      <c r="B36" s="6" t="s">
        <v>178</v>
      </c>
      <c r="C36" s="6"/>
      <c r="D36" s="18"/>
      <c r="E36" s="216"/>
    </row>
    <row r="37" spans="1:5" x14ac:dyDescent="0.2">
      <c r="A37" s="35" t="s">
        <v>57</v>
      </c>
      <c r="B37" s="183" t="s">
        <v>178</v>
      </c>
      <c r="C37" s="6"/>
      <c r="D37" s="18"/>
      <c r="E37" s="216"/>
    </row>
    <row r="38" spans="1:5" x14ac:dyDescent="0.2">
      <c r="A38" s="35" t="s">
        <v>42</v>
      </c>
      <c r="B38" s="183" t="s">
        <v>178</v>
      </c>
      <c r="C38" s="52"/>
      <c r="D38" s="111"/>
      <c r="E38" s="215"/>
    </row>
    <row r="39" spans="1:5" x14ac:dyDescent="0.2">
      <c r="A39" s="35" t="s">
        <v>43</v>
      </c>
      <c r="B39" s="183" t="s">
        <v>178</v>
      </c>
      <c r="C39" s="6"/>
      <c r="D39" s="18"/>
      <c r="E39" s="216"/>
    </row>
    <row r="40" spans="1:5" x14ac:dyDescent="0.2">
      <c r="A40" s="35" t="s">
        <v>58</v>
      </c>
      <c r="B40" s="183" t="s">
        <v>178</v>
      </c>
      <c r="C40" s="6"/>
      <c r="D40" s="18"/>
      <c r="E40" s="216"/>
    </row>
    <row r="41" spans="1:5" x14ac:dyDescent="0.2">
      <c r="A41" s="35" t="s">
        <v>59</v>
      </c>
      <c r="B41" s="183" t="s">
        <v>178</v>
      </c>
      <c r="C41" s="6"/>
      <c r="D41" s="18"/>
      <c r="E41" s="216"/>
    </row>
    <row r="42" spans="1:5" x14ac:dyDescent="0.2">
      <c r="A42" s="206" t="s">
        <v>271</v>
      </c>
      <c r="B42" s="183" t="s">
        <v>178</v>
      </c>
      <c r="C42" s="6"/>
      <c r="D42" s="18"/>
      <c r="E42" s="216"/>
    </row>
    <row r="43" spans="1:5" ht="13.5" thickBot="1" x14ac:dyDescent="0.25">
      <c r="A43" s="35" t="s">
        <v>37</v>
      </c>
      <c r="B43" s="6"/>
      <c r="C43" s="6"/>
      <c r="D43" s="18"/>
      <c r="E43" s="50"/>
    </row>
    <row r="44" spans="1:5" ht="24.95" customHeight="1" thickBot="1" x14ac:dyDescent="0.25">
      <c r="A44" s="46" t="s">
        <v>223</v>
      </c>
      <c r="B44" s="59"/>
      <c r="C44" s="59"/>
      <c r="D44" s="55"/>
      <c r="E44" s="61">
        <f>SUM(E32:E43)</f>
        <v>0</v>
      </c>
    </row>
    <row r="45" spans="1:5" x14ac:dyDescent="0.2">
      <c r="D45" s="18"/>
    </row>
    <row r="46" spans="1:5" x14ac:dyDescent="0.2">
      <c r="D46" s="19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2"/>
  <sheetViews>
    <sheetView tabSelected="1" workbookViewId="0">
      <selection activeCell="K9" sqref="K9"/>
    </sheetView>
  </sheetViews>
  <sheetFormatPr defaultRowHeight="12.75" x14ac:dyDescent="0.2"/>
  <cols>
    <col min="1" max="1" width="31.42578125" bestFit="1" customWidth="1"/>
    <col min="2" max="8" width="10.7109375" customWidth="1"/>
    <col min="13" max="13" width="29.140625" customWidth="1"/>
  </cols>
  <sheetData>
    <row r="1" spans="1:8" s="94" customFormat="1" ht="24.95" customHeight="1" x14ac:dyDescent="0.25">
      <c r="A1" s="176" t="s">
        <v>269</v>
      </c>
    </row>
    <row r="2" spans="1:8" s="94" customFormat="1" ht="24.95" customHeight="1" x14ac:dyDescent="0.25">
      <c r="A2" s="41"/>
    </row>
    <row r="3" spans="1:8" x14ac:dyDescent="0.2">
      <c r="A3" s="1" t="s">
        <v>65</v>
      </c>
    </row>
    <row r="4" spans="1:8" ht="13.5" thickBot="1" x14ac:dyDescent="0.25">
      <c r="A4" s="1"/>
    </row>
    <row r="5" spans="1:8" ht="24.95" customHeight="1" thickBot="1" x14ac:dyDescent="0.25">
      <c r="A5" s="46" t="s">
        <v>2</v>
      </c>
      <c r="B5" s="48" t="s">
        <v>66</v>
      </c>
      <c r="C5" s="105"/>
      <c r="D5" s="117"/>
      <c r="E5" s="48" t="s">
        <v>2</v>
      </c>
      <c r="F5" s="48" t="s">
        <v>68</v>
      </c>
      <c r="G5" s="47" t="s">
        <v>54</v>
      </c>
      <c r="H5" s="49" t="s">
        <v>55</v>
      </c>
    </row>
    <row r="6" spans="1:8" ht="24.95" customHeight="1" thickBot="1" x14ac:dyDescent="0.25">
      <c r="A6" s="106"/>
      <c r="B6" s="119"/>
      <c r="C6" s="47" t="s">
        <v>183</v>
      </c>
      <c r="D6" s="116" t="s">
        <v>184</v>
      </c>
      <c r="E6" s="48" t="s">
        <v>67</v>
      </c>
      <c r="F6" s="48" t="s">
        <v>69</v>
      </c>
      <c r="G6" s="47"/>
      <c r="H6" s="121"/>
    </row>
    <row r="7" spans="1:8" x14ac:dyDescent="0.2">
      <c r="A7" s="35" t="s">
        <v>195</v>
      </c>
      <c r="B7" s="120">
        <v>0.21</v>
      </c>
      <c r="C7" s="12">
        <f>Rooms!H10</f>
        <v>0</v>
      </c>
      <c r="D7" s="234"/>
      <c r="E7" s="15">
        <f t="shared" ref="E7:E14" si="0">C7*D7</f>
        <v>0</v>
      </c>
      <c r="F7" s="15">
        <f t="shared" ref="F7:F14" si="1">E7/(1+B7)</f>
        <v>0</v>
      </c>
      <c r="G7" s="250">
        <v>0.1</v>
      </c>
      <c r="H7" s="64">
        <f t="shared" ref="H7:H14" si="2">F7*G7</f>
        <v>0</v>
      </c>
    </row>
    <row r="8" spans="1:8" x14ac:dyDescent="0.2">
      <c r="A8" s="35" t="s">
        <v>216</v>
      </c>
      <c r="B8" s="120">
        <v>0.06</v>
      </c>
      <c r="C8" s="12">
        <f>C7</f>
        <v>0</v>
      </c>
      <c r="D8" s="234"/>
      <c r="E8" s="15">
        <f t="shared" si="0"/>
        <v>0</v>
      </c>
      <c r="F8" s="15">
        <f t="shared" si="1"/>
        <v>0</v>
      </c>
      <c r="G8" s="250">
        <v>0.1</v>
      </c>
      <c r="H8" s="64">
        <f t="shared" si="2"/>
        <v>0</v>
      </c>
    </row>
    <row r="9" spans="1:8" x14ac:dyDescent="0.2">
      <c r="A9" s="35" t="s">
        <v>196</v>
      </c>
      <c r="B9" s="120">
        <v>0.06</v>
      </c>
      <c r="C9" s="12">
        <f>C7</f>
        <v>0</v>
      </c>
      <c r="D9" s="234"/>
      <c r="E9" s="15">
        <f t="shared" si="0"/>
        <v>0</v>
      </c>
      <c r="F9" s="15">
        <f t="shared" si="1"/>
        <v>0</v>
      </c>
      <c r="G9" s="250">
        <v>0.1</v>
      </c>
      <c r="H9" s="64">
        <f t="shared" si="2"/>
        <v>0</v>
      </c>
    </row>
    <row r="10" spans="1:8" x14ac:dyDescent="0.2">
      <c r="A10" s="35" t="s">
        <v>197</v>
      </c>
      <c r="B10" s="120">
        <v>0.21</v>
      </c>
      <c r="C10" s="12">
        <f>Food!F7</f>
        <v>0</v>
      </c>
      <c r="D10" s="234"/>
      <c r="E10" s="15">
        <f t="shared" si="0"/>
        <v>0</v>
      </c>
      <c r="F10" s="15">
        <f t="shared" si="1"/>
        <v>0</v>
      </c>
      <c r="G10" s="250">
        <v>0.1</v>
      </c>
      <c r="H10" s="64">
        <f t="shared" si="2"/>
        <v>0</v>
      </c>
    </row>
    <row r="11" spans="1:8" x14ac:dyDescent="0.2">
      <c r="A11" s="35" t="s">
        <v>198</v>
      </c>
      <c r="B11" s="120">
        <v>0.06</v>
      </c>
      <c r="C11" s="12">
        <f>C10</f>
        <v>0</v>
      </c>
      <c r="D11" s="234"/>
      <c r="E11" s="15">
        <f t="shared" si="0"/>
        <v>0</v>
      </c>
      <c r="F11" s="15">
        <f t="shared" si="1"/>
        <v>0</v>
      </c>
      <c r="G11" s="250">
        <v>0.1</v>
      </c>
      <c r="H11" s="64">
        <f t="shared" si="2"/>
        <v>0</v>
      </c>
    </row>
    <row r="12" spans="1:8" x14ac:dyDescent="0.2">
      <c r="A12" s="35" t="s">
        <v>199</v>
      </c>
      <c r="B12" s="120">
        <v>0.1</v>
      </c>
      <c r="C12" s="233"/>
      <c r="D12" s="234"/>
      <c r="E12" s="15">
        <f t="shared" si="0"/>
        <v>0</v>
      </c>
      <c r="F12" s="15">
        <f t="shared" si="1"/>
        <v>0</v>
      </c>
      <c r="G12" s="250">
        <v>0.1</v>
      </c>
      <c r="H12" s="64">
        <f t="shared" si="2"/>
        <v>0</v>
      </c>
    </row>
    <row r="13" spans="1:8" x14ac:dyDescent="0.2">
      <c r="A13" s="35" t="s">
        <v>220</v>
      </c>
      <c r="B13" s="120">
        <v>0.1</v>
      </c>
      <c r="C13" s="233"/>
      <c r="D13" s="234"/>
      <c r="E13" s="15">
        <f t="shared" si="0"/>
        <v>0</v>
      </c>
      <c r="F13" s="15">
        <f t="shared" si="1"/>
        <v>0</v>
      </c>
      <c r="G13" s="250">
        <v>0.1</v>
      </c>
      <c r="H13" s="64">
        <f t="shared" si="2"/>
        <v>0</v>
      </c>
    </row>
    <row r="14" spans="1:8" x14ac:dyDescent="0.2">
      <c r="A14" s="35" t="s">
        <v>221</v>
      </c>
      <c r="B14" s="120">
        <v>0.1</v>
      </c>
      <c r="C14" s="233"/>
      <c r="D14" s="234"/>
      <c r="E14" s="15">
        <f t="shared" si="0"/>
        <v>0</v>
      </c>
      <c r="F14" s="15">
        <f t="shared" si="1"/>
        <v>0</v>
      </c>
      <c r="G14" s="250">
        <v>0.1</v>
      </c>
      <c r="H14" s="64">
        <f t="shared" si="2"/>
        <v>0</v>
      </c>
    </row>
    <row r="15" spans="1:8" ht="13.5" thickBot="1" x14ac:dyDescent="0.25">
      <c r="A15" s="69" t="s">
        <v>200</v>
      </c>
      <c r="B15" s="53"/>
      <c r="C15" s="3"/>
      <c r="D15" s="115"/>
      <c r="E15" s="15"/>
      <c r="F15" s="15"/>
      <c r="G15" s="3"/>
      <c r="H15" s="64"/>
    </row>
    <row r="16" spans="1:8" ht="24.95" customHeight="1" thickBot="1" x14ac:dyDescent="0.25">
      <c r="A16" s="46" t="s">
        <v>223</v>
      </c>
      <c r="B16" s="54"/>
      <c r="C16" s="54"/>
      <c r="D16" s="54"/>
      <c r="E16" s="60">
        <f>SUM(E7:E15)</f>
        <v>0</v>
      </c>
      <c r="F16" s="60">
        <f>SUM(F7:F15)</f>
        <v>0</v>
      </c>
      <c r="G16" s="54"/>
      <c r="H16" s="63">
        <f>SUM(H7:H15)</f>
        <v>0</v>
      </c>
    </row>
    <row r="17" spans="1:15" ht="13.5" thickBot="1" x14ac:dyDescent="0.25">
      <c r="A17" s="1"/>
    </row>
    <row r="18" spans="1:15" ht="24.95" customHeight="1" thickBot="1" x14ac:dyDescent="0.25">
      <c r="A18" s="46" t="s">
        <v>28</v>
      </c>
      <c r="B18" s="97"/>
      <c r="C18" s="54"/>
      <c r="D18" s="54"/>
      <c r="E18" s="54"/>
      <c r="F18" s="57"/>
    </row>
    <row r="19" spans="1:15" x14ac:dyDescent="0.2">
      <c r="A19" s="35" t="s">
        <v>208</v>
      </c>
      <c r="B19" s="3"/>
      <c r="C19" s="3"/>
      <c r="D19" s="3"/>
      <c r="E19" s="3"/>
      <c r="F19" s="153">
        <f>Food!B40</f>
        <v>0</v>
      </c>
    </row>
    <row r="20" spans="1:15" x14ac:dyDescent="0.2">
      <c r="A20" s="35" t="s">
        <v>31</v>
      </c>
      <c r="B20" s="3"/>
      <c r="C20" s="3"/>
      <c r="D20" s="3"/>
      <c r="E20" s="3"/>
      <c r="F20" s="215"/>
    </row>
    <row r="21" spans="1:15" x14ac:dyDescent="0.2">
      <c r="A21" s="35" t="s">
        <v>34</v>
      </c>
      <c r="B21" s="3"/>
      <c r="C21" s="3"/>
      <c r="D21" s="3"/>
      <c r="E21" s="3"/>
      <c r="F21" s="215"/>
    </row>
    <row r="22" spans="1:15" x14ac:dyDescent="0.2">
      <c r="A22" s="35" t="s">
        <v>35</v>
      </c>
      <c r="B22" s="3"/>
      <c r="C22" s="3"/>
      <c r="D22" s="3"/>
      <c r="E22" s="3"/>
      <c r="F22" s="215"/>
    </row>
    <row r="23" spans="1:15" ht="13.5" thickBot="1" x14ac:dyDescent="0.25">
      <c r="A23" s="35" t="s">
        <v>36</v>
      </c>
      <c r="B23" s="3"/>
      <c r="C23" s="3"/>
      <c r="D23" s="3"/>
      <c r="E23" s="3"/>
      <c r="F23" s="235"/>
    </row>
    <row r="24" spans="1:15" ht="24.95" customHeight="1" thickBot="1" x14ac:dyDescent="0.25">
      <c r="A24" s="46" t="s">
        <v>223</v>
      </c>
      <c r="B24" s="54"/>
      <c r="C24" s="54"/>
      <c r="D24" s="54"/>
      <c r="E24" s="54"/>
      <c r="F24" s="62">
        <f>SUM(F19:F23)</f>
        <v>0</v>
      </c>
    </row>
    <row r="25" spans="1:15" ht="13.5" thickBot="1" x14ac:dyDescent="0.25">
      <c r="F25" s="19"/>
    </row>
    <row r="26" spans="1:15" ht="24.95" customHeight="1" thickBot="1" x14ac:dyDescent="0.25">
      <c r="A26" s="46" t="s">
        <v>37</v>
      </c>
      <c r="B26" s="54"/>
      <c r="C26" s="54"/>
      <c r="D26" s="54"/>
      <c r="E26" s="100" t="s">
        <v>155</v>
      </c>
      <c r="F26" s="112" t="s">
        <v>156</v>
      </c>
      <c r="G26" s="100" t="s">
        <v>191</v>
      </c>
      <c r="H26" s="113" t="s">
        <v>49</v>
      </c>
    </row>
    <row r="27" spans="1:15" x14ac:dyDescent="0.2">
      <c r="A27" s="35" t="s">
        <v>38</v>
      </c>
      <c r="B27" s="3"/>
      <c r="C27" s="3"/>
      <c r="D27" s="3"/>
      <c r="E27" s="204" t="s">
        <v>2</v>
      </c>
      <c r="F27" s="18">
        <f>F16</f>
        <v>0</v>
      </c>
      <c r="G27" s="237">
        <v>0.03</v>
      </c>
      <c r="H27" s="45">
        <f>F27*G27</f>
        <v>0</v>
      </c>
    </row>
    <row r="28" spans="1:15" x14ac:dyDescent="0.2">
      <c r="A28" s="35" t="s">
        <v>39</v>
      </c>
      <c r="B28" s="3"/>
      <c r="C28" s="3"/>
      <c r="D28" s="3"/>
      <c r="E28" s="204" t="s">
        <v>262</v>
      </c>
      <c r="F28" s="211"/>
      <c r="G28" s="212"/>
      <c r="H28" s="36"/>
      <c r="L28" s="175"/>
      <c r="M28" s="175"/>
      <c r="N28" s="175"/>
      <c r="O28" s="175"/>
    </row>
    <row r="29" spans="1:15" x14ac:dyDescent="0.2">
      <c r="A29" s="35" t="s">
        <v>56</v>
      </c>
      <c r="B29" s="3"/>
      <c r="C29" s="3"/>
      <c r="D29" s="3"/>
      <c r="E29" s="204" t="s">
        <v>217</v>
      </c>
      <c r="F29" s="18"/>
      <c r="G29" s="6"/>
      <c r="H29" s="236"/>
      <c r="L29" s="175"/>
      <c r="M29" s="175"/>
      <c r="N29" s="175"/>
      <c r="O29" s="175"/>
    </row>
    <row r="30" spans="1:15" x14ac:dyDescent="0.2">
      <c r="A30" s="35" t="s">
        <v>40</v>
      </c>
      <c r="B30" s="3"/>
      <c r="C30" s="3"/>
      <c r="D30" s="3"/>
      <c r="E30" s="204" t="s">
        <v>263</v>
      </c>
      <c r="F30" s="211"/>
      <c r="G30" s="212"/>
      <c r="H30" s="36"/>
      <c r="L30" s="175"/>
      <c r="M30" s="175"/>
      <c r="N30" s="23"/>
      <c r="O30" s="175"/>
    </row>
    <row r="31" spans="1:15" x14ac:dyDescent="0.2">
      <c r="A31" s="35" t="s">
        <v>41</v>
      </c>
      <c r="B31" s="3"/>
      <c r="C31" s="3"/>
      <c r="D31" s="3"/>
      <c r="E31" s="204" t="s">
        <v>178</v>
      </c>
      <c r="F31" s="18"/>
      <c r="G31" s="6"/>
      <c r="H31" s="236"/>
      <c r="L31" s="175"/>
      <c r="M31" s="175"/>
      <c r="N31" s="175"/>
      <c r="O31" s="175"/>
    </row>
    <row r="32" spans="1:15" x14ac:dyDescent="0.2">
      <c r="A32" s="35" t="s">
        <v>57</v>
      </c>
      <c r="B32" s="3"/>
      <c r="C32" s="3"/>
      <c r="D32" s="3"/>
      <c r="E32" s="204" t="s">
        <v>178</v>
      </c>
      <c r="F32" s="18"/>
      <c r="G32" s="6"/>
      <c r="H32" s="236"/>
      <c r="L32" s="175"/>
      <c r="M32" s="175"/>
      <c r="N32" s="23"/>
      <c r="O32" s="175"/>
    </row>
    <row r="33" spans="1:15" x14ac:dyDescent="0.2">
      <c r="A33" s="35" t="s">
        <v>42</v>
      </c>
      <c r="B33" s="3"/>
      <c r="C33" s="3"/>
      <c r="D33" s="3"/>
      <c r="E33" s="204" t="s">
        <v>178</v>
      </c>
      <c r="F33" s="18"/>
      <c r="G33" s="6"/>
      <c r="H33" s="236"/>
      <c r="L33" s="175"/>
      <c r="M33" s="175"/>
      <c r="N33" s="175"/>
      <c r="O33" s="175"/>
    </row>
    <row r="34" spans="1:15" x14ac:dyDescent="0.2">
      <c r="A34" s="35" t="s">
        <v>43</v>
      </c>
      <c r="B34" s="3"/>
      <c r="C34" s="3"/>
      <c r="D34" s="3"/>
      <c r="E34" s="204" t="s">
        <v>178</v>
      </c>
      <c r="F34" s="18"/>
      <c r="G34" s="6"/>
      <c r="H34" s="236"/>
      <c r="L34" s="175"/>
      <c r="M34" s="175"/>
      <c r="N34" s="23"/>
      <c r="O34" s="175"/>
    </row>
    <row r="35" spans="1:15" x14ac:dyDescent="0.2">
      <c r="A35" s="35" t="s">
        <v>58</v>
      </c>
      <c r="B35" s="3"/>
      <c r="C35" s="3"/>
      <c r="D35" s="3"/>
      <c r="E35" s="204" t="s">
        <v>178</v>
      </c>
      <c r="F35" s="18"/>
      <c r="G35" s="6"/>
      <c r="H35" s="236"/>
      <c r="L35" s="175"/>
      <c r="M35" s="175"/>
      <c r="N35" s="23"/>
      <c r="O35" s="175"/>
    </row>
    <row r="36" spans="1:15" x14ac:dyDescent="0.2">
      <c r="A36" s="35" t="s">
        <v>59</v>
      </c>
      <c r="B36" s="3"/>
      <c r="C36" s="3"/>
      <c r="D36" s="3"/>
      <c r="E36" s="204" t="s">
        <v>178</v>
      </c>
      <c r="F36" s="18"/>
      <c r="G36" s="6"/>
      <c r="H36" s="236"/>
      <c r="L36" s="175"/>
      <c r="M36" s="175"/>
      <c r="N36" s="23"/>
      <c r="O36" s="175"/>
    </row>
    <row r="37" spans="1:15" x14ac:dyDescent="0.2">
      <c r="A37" s="35" t="s">
        <v>44</v>
      </c>
      <c r="B37" s="3"/>
      <c r="C37" s="3"/>
      <c r="D37" s="3"/>
      <c r="E37" s="204" t="s">
        <v>178</v>
      </c>
      <c r="F37" s="18"/>
      <c r="G37" s="6"/>
      <c r="H37" s="236"/>
      <c r="L37" s="175"/>
      <c r="M37" s="175"/>
      <c r="N37" s="23"/>
      <c r="O37" s="175"/>
    </row>
    <row r="38" spans="1:15" ht="13.5" thickBot="1" x14ac:dyDescent="0.25">
      <c r="A38" s="35" t="s">
        <v>37</v>
      </c>
      <c r="B38" s="3"/>
      <c r="C38" s="3"/>
      <c r="D38" s="3"/>
      <c r="E38" s="6"/>
      <c r="F38" s="18"/>
      <c r="G38" s="6"/>
      <c r="H38" s="36"/>
      <c r="L38" s="175"/>
      <c r="M38" s="175"/>
      <c r="N38" s="23"/>
      <c r="O38" s="175"/>
    </row>
    <row r="39" spans="1:15" ht="24.95" customHeight="1" thickBot="1" x14ac:dyDescent="0.25">
      <c r="A39" s="46" t="s">
        <v>223</v>
      </c>
      <c r="B39" s="54"/>
      <c r="C39" s="54"/>
      <c r="D39" s="54"/>
      <c r="E39" s="59"/>
      <c r="F39" s="55"/>
      <c r="G39" s="59"/>
      <c r="H39" s="57">
        <f>SUM(H27:H38)</f>
        <v>0</v>
      </c>
      <c r="L39" s="175"/>
      <c r="M39" s="23"/>
      <c r="N39" s="23"/>
      <c r="O39" s="175"/>
    </row>
    <row r="40" spans="1:15" x14ac:dyDescent="0.2">
      <c r="F40" s="19"/>
      <c r="L40" s="175"/>
      <c r="M40" s="175"/>
      <c r="N40" s="175"/>
      <c r="O40" s="175"/>
    </row>
    <row r="41" spans="1:15" x14ac:dyDescent="0.2">
      <c r="L41" s="175"/>
      <c r="M41" s="175"/>
      <c r="N41" s="175"/>
      <c r="O41" s="175"/>
    </row>
    <row r="42" spans="1:15" x14ac:dyDescent="0.2">
      <c r="L42" s="175"/>
      <c r="M42" s="175"/>
      <c r="N42" s="175"/>
      <c r="O42" s="175"/>
    </row>
  </sheetData>
  <phoneticPr fontId="0" type="noConversion"/>
  <pageMargins left="0.75" right="0.75" top="1" bottom="1" header="0.5" footer="0.5"/>
  <pageSetup paperSize="9" scale="8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>
      <selection activeCell="L25" sqref="L25"/>
    </sheetView>
  </sheetViews>
  <sheetFormatPr defaultRowHeight="12.75" x14ac:dyDescent="0.2"/>
  <cols>
    <col min="1" max="1" width="25.5703125" bestFit="1" customWidth="1"/>
    <col min="2" max="2" width="9.28515625" bestFit="1" customWidth="1"/>
    <col min="3" max="3" width="8" bestFit="1" customWidth="1"/>
    <col min="6" max="6" width="11.85546875" customWidth="1"/>
  </cols>
  <sheetData>
    <row r="1" spans="1:7" s="94" customFormat="1" ht="24.95" customHeight="1" x14ac:dyDescent="0.25">
      <c r="A1" s="41" t="s">
        <v>224</v>
      </c>
    </row>
    <row r="2" spans="1:7" x14ac:dyDescent="0.2">
      <c r="A2" s="1"/>
    </row>
    <row r="3" spans="1:7" x14ac:dyDescent="0.2">
      <c r="A3" s="1" t="s">
        <v>143</v>
      </c>
    </row>
    <row r="4" spans="1:7" ht="13.5" thickBot="1" x14ac:dyDescent="0.25">
      <c r="A4" s="1"/>
    </row>
    <row r="5" spans="1:7" ht="24.95" customHeight="1" x14ac:dyDescent="0.2">
      <c r="A5" s="95" t="s">
        <v>2</v>
      </c>
      <c r="B5" s="75"/>
      <c r="C5" s="123" t="s">
        <v>66</v>
      </c>
      <c r="D5" s="128" t="s">
        <v>2</v>
      </c>
      <c r="E5" s="128" t="s">
        <v>68</v>
      </c>
      <c r="F5" s="124" t="s">
        <v>243</v>
      </c>
    </row>
    <row r="6" spans="1:7" ht="24.95" customHeight="1" thickBot="1" x14ac:dyDescent="0.25">
      <c r="A6" s="125"/>
      <c r="B6" s="107"/>
      <c r="C6" s="107"/>
      <c r="D6" s="129" t="s">
        <v>67</v>
      </c>
      <c r="E6" s="129" t="s">
        <v>69</v>
      </c>
      <c r="F6" s="154" t="s">
        <v>244</v>
      </c>
    </row>
    <row r="7" spans="1:7" x14ac:dyDescent="0.2">
      <c r="A7" s="35" t="s">
        <v>213</v>
      </c>
      <c r="B7" s="3"/>
      <c r="C7" s="118">
        <v>0.21</v>
      </c>
      <c r="D7" s="15">
        <f>B20</f>
        <v>0</v>
      </c>
      <c r="E7" s="15">
        <f>D7/(1+C7)</f>
        <v>0</v>
      </c>
      <c r="F7" s="45"/>
    </row>
    <row r="8" spans="1:7" x14ac:dyDescent="0.2">
      <c r="A8" s="35"/>
      <c r="B8" s="3"/>
      <c r="C8" s="118"/>
      <c r="D8" s="15"/>
      <c r="E8" s="15"/>
      <c r="F8" s="45"/>
    </row>
    <row r="9" spans="1:7" ht="13.5" thickBot="1" x14ac:dyDescent="0.25">
      <c r="A9" s="35"/>
      <c r="B9" s="3"/>
      <c r="C9" s="5"/>
      <c r="D9" s="15"/>
      <c r="E9" s="15"/>
      <c r="F9" s="45"/>
    </row>
    <row r="10" spans="1:7" ht="24.95" customHeight="1" thickBot="1" x14ac:dyDescent="0.25">
      <c r="A10" s="46" t="s">
        <v>223</v>
      </c>
      <c r="B10" s="54"/>
      <c r="C10" s="109"/>
      <c r="D10" s="60">
        <f>SUM(D7:D8)</f>
        <v>0</v>
      </c>
      <c r="E10" s="60">
        <f>SUM(E7:E8)</f>
        <v>0</v>
      </c>
      <c r="F10" s="62">
        <f>SUM(F7:F8)</f>
        <v>0</v>
      </c>
    </row>
    <row r="11" spans="1:7" ht="13.5" thickBot="1" x14ac:dyDescent="0.25">
      <c r="A11" s="39" t="s">
        <v>201</v>
      </c>
      <c r="B11" s="40"/>
      <c r="C11" s="115"/>
      <c r="D11" s="53"/>
      <c r="E11" s="53"/>
      <c r="F11" s="44"/>
    </row>
    <row r="12" spans="1:7" x14ac:dyDescent="0.2">
      <c r="A12" s="1"/>
    </row>
    <row r="13" spans="1:7" ht="13.5" thickBot="1" x14ac:dyDescent="0.25">
      <c r="A13" s="1"/>
    </row>
    <row r="14" spans="1:7" x14ac:dyDescent="0.2">
      <c r="A14" s="32" t="s">
        <v>214</v>
      </c>
      <c r="B14" s="238"/>
      <c r="C14" s="33"/>
      <c r="D14" s="33"/>
      <c r="E14" s="33"/>
      <c r="F14" s="33"/>
      <c r="G14" s="42"/>
    </row>
    <row r="15" spans="1:7" x14ac:dyDescent="0.2">
      <c r="A15" s="69" t="s">
        <v>215</v>
      </c>
      <c r="B15" s="213"/>
      <c r="C15" s="3"/>
      <c r="D15" s="3"/>
      <c r="E15" s="3"/>
      <c r="F15" s="3"/>
      <c r="G15" s="36"/>
    </row>
    <row r="16" spans="1:7" x14ac:dyDescent="0.2">
      <c r="A16" s="69" t="s">
        <v>272</v>
      </c>
      <c r="B16" s="240"/>
      <c r="C16" s="3"/>
      <c r="D16" s="3"/>
      <c r="E16" s="3"/>
      <c r="F16" s="3"/>
      <c r="G16" s="36"/>
    </row>
    <row r="17" spans="1:7" x14ac:dyDescent="0.2">
      <c r="A17" s="69" t="s">
        <v>241</v>
      </c>
      <c r="B17" s="239"/>
      <c r="C17" s="3"/>
      <c r="D17" s="3"/>
      <c r="E17" s="3"/>
      <c r="F17" s="3"/>
      <c r="G17" s="36"/>
    </row>
    <row r="18" spans="1:7" x14ac:dyDescent="0.2">
      <c r="A18" s="69" t="s">
        <v>242</v>
      </c>
      <c r="B18" s="213"/>
      <c r="C18" s="3"/>
      <c r="D18" s="3"/>
      <c r="E18" s="3"/>
      <c r="F18" s="3"/>
      <c r="G18" s="36"/>
    </row>
    <row r="19" spans="1:7" ht="13.5" thickBot="1" x14ac:dyDescent="0.25">
      <c r="A19" s="69"/>
      <c r="B19" s="3"/>
      <c r="C19" s="3"/>
      <c r="D19" s="3"/>
      <c r="E19" s="3"/>
      <c r="F19" s="3"/>
      <c r="G19" s="36"/>
    </row>
    <row r="20" spans="1:7" ht="24.95" customHeight="1" thickBot="1" x14ac:dyDescent="0.25">
      <c r="A20" s="46" t="s">
        <v>213</v>
      </c>
      <c r="B20" s="54">
        <f>B14*B15*B16*B18</f>
        <v>0</v>
      </c>
      <c r="C20" s="54"/>
      <c r="D20" s="54"/>
      <c r="E20" s="54"/>
      <c r="F20" s="54"/>
      <c r="G20" s="57"/>
    </row>
    <row r="22" spans="1:7" ht="13.5" thickBot="1" x14ac:dyDescent="0.25"/>
    <row r="23" spans="1:7" ht="24.95" customHeight="1" thickBot="1" x14ac:dyDescent="0.25">
      <c r="A23" s="46" t="s">
        <v>28</v>
      </c>
      <c r="B23" s="54"/>
      <c r="C23" s="54"/>
      <c r="D23" s="54"/>
      <c r="E23" s="54"/>
      <c r="F23" s="54"/>
      <c r="G23" s="57"/>
    </row>
    <row r="24" spans="1:7" x14ac:dyDescent="0.2">
      <c r="A24" s="206" t="s">
        <v>273</v>
      </c>
      <c r="B24" s="3"/>
      <c r="C24" s="3"/>
      <c r="D24" s="3"/>
      <c r="E24" s="211"/>
      <c r="F24" s="3"/>
      <c r="G24" s="36"/>
    </row>
    <row r="25" spans="1:7" x14ac:dyDescent="0.2">
      <c r="A25" s="35" t="s">
        <v>31</v>
      </c>
      <c r="B25" s="3"/>
      <c r="C25" s="3"/>
      <c r="D25" s="3"/>
      <c r="E25" s="211"/>
      <c r="F25" s="3"/>
      <c r="G25" s="36"/>
    </row>
    <row r="26" spans="1:7" x14ac:dyDescent="0.2">
      <c r="A26" s="35" t="s">
        <v>34</v>
      </c>
      <c r="B26" s="3"/>
      <c r="C26" s="3"/>
      <c r="D26" s="3"/>
      <c r="E26" s="211"/>
      <c r="F26" s="3"/>
      <c r="G26" s="36"/>
    </row>
    <row r="27" spans="1:7" x14ac:dyDescent="0.2">
      <c r="A27" s="35" t="s">
        <v>35</v>
      </c>
      <c r="B27" s="3"/>
      <c r="C27" s="3"/>
      <c r="D27" s="3"/>
      <c r="E27" s="211"/>
      <c r="F27" s="3"/>
      <c r="G27" s="36"/>
    </row>
    <row r="28" spans="1:7" x14ac:dyDescent="0.2">
      <c r="A28" s="35" t="s">
        <v>36</v>
      </c>
      <c r="B28" s="3"/>
      <c r="C28" s="3"/>
      <c r="D28" s="3"/>
      <c r="E28" s="211"/>
      <c r="F28" s="3"/>
      <c r="G28" s="36"/>
    </row>
    <row r="29" spans="1:7" x14ac:dyDescent="0.2">
      <c r="A29" s="35"/>
      <c r="B29" s="3"/>
      <c r="C29" s="3"/>
      <c r="D29" s="3"/>
      <c r="E29" s="18"/>
      <c r="F29" s="3"/>
      <c r="G29" s="36"/>
    </row>
    <row r="30" spans="1:7" ht="13.5" thickBot="1" x14ac:dyDescent="0.25">
      <c r="A30" s="35"/>
      <c r="B30" s="3"/>
      <c r="C30" s="3"/>
      <c r="D30" s="3"/>
      <c r="E30" s="18"/>
      <c r="F30" s="3"/>
      <c r="G30" s="36"/>
    </row>
    <row r="31" spans="1:7" ht="24.95" customHeight="1" thickBot="1" x14ac:dyDescent="0.25">
      <c r="A31" s="46" t="s">
        <v>223</v>
      </c>
      <c r="B31" s="54"/>
      <c r="C31" s="54"/>
      <c r="D31" s="54"/>
      <c r="E31" s="55">
        <f>SUM(E24:E30)</f>
        <v>0</v>
      </c>
      <c r="F31" s="54"/>
      <c r="G31" s="57"/>
    </row>
    <row r="32" spans="1:7" ht="13.5" thickBot="1" x14ac:dyDescent="0.25">
      <c r="E32" s="19"/>
    </row>
    <row r="33" spans="1:7" ht="24.95" customHeight="1" thickBot="1" x14ac:dyDescent="0.25">
      <c r="A33" s="46" t="s">
        <v>37</v>
      </c>
      <c r="B33" s="54"/>
      <c r="C33" s="54"/>
      <c r="D33" s="100" t="s">
        <v>155</v>
      </c>
      <c r="E33" s="112" t="s">
        <v>156</v>
      </c>
      <c r="F33" s="100" t="s">
        <v>174</v>
      </c>
      <c r="G33" s="113" t="s">
        <v>49</v>
      </c>
    </row>
    <row r="34" spans="1:7" x14ac:dyDescent="0.2">
      <c r="A34" s="35" t="s">
        <v>38</v>
      </c>
      <c r="B34" s="3"/>
      <c r="C34" s="3"/>
      <c r="D34" s="183" t="s">
        <v>2</v>
      </c>
      <c r="E34" s="18">
        <f>E10</f>
        <v>0</v>
      </c>
      <c r="F34" s="237">
        <v>0.03</v>
      </c>
      <c r="G34" s="36"/>
    </row>
    <row r="35" spans="1:7" x14ac:dyDescent="0.2">
      <c r="A35" s="35" t="s">
        <v>39</v>
      </c>
      <c r="B35" s="3"/>
      <c r="C35" s="3"/>
      <c r="D35" s="183" t="s">
        <v>262</v>
      </c>
      <c r="E35" s="211"/>
      <c r="F35" s="212"/>
      <c r="G35" s="45">
        <f>E35*F35</f>
        <v>0</v>
      </c>
    </row>
    <row r="36" spans="1:7" x14ac:dyDescent="0.2">
      <c r="A36" s="35" t="s">
        <v>59</v>
      </c>
      <c r="B36" s="3"/>
      <c r="C36" s="3"/>
      <c r="D36" s="6"/>
      <c r="E36" s="18"/>
      <c r="F36" s="6"/>
      <c r="G36" s="236"/>
    </row>
    <row r="37" spans="1:7" x14ac:dyDescent="0.2">
      <c r="A37" s="35" t="s">
        <v>37</v>
      </c>
      <c r="B37" s="3"/>
      <c r="C37" s="3"/>
      <c r="D37" s="6"/>
      <c r="E37" s="18"/>
      <c r="F37" s="6"/>
      <c r="G37" s="236"/>
    </row>
    <row r="38" spans="1:7" ht="13.5" thickBot="1" x14ac:dyDescent="0.25">
      <c r="A38" s="35"/>
      <c r="B38" s="3"/>
      <c r="C38" s="3"/>
      <c r="D38" s="53"/>
      <c r="E38" s="18"/>
      <c r="F38" s="53"/>
      <c r="G38" s="36"/>
    </row>
    <row r="39" spans="1:7" ht="24.95" customHeight="1" thickBot="1" x14ac:dyDescent="0.25">
      <c r="A39" s="46" t="s">
        <v>223</v>
      </c>
      <c r="B39" s="54"/>
      <c r="C39" s="54"/>
      <c r="D39" s="54"/>
      <c r="E39" s="55"/>
      <c r="F39" s="54"/>
      <c r="G39" s="57">
        <f>SUM(G34:G37)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8"/>
  <sheetViews>
    <sheetView topLeftCell="A4" workbookViewId="0">
      <selection activeCell="E48" sqref="E48:E52"/>
    </sheetView>
  </sheetViews>
  <sheetFormatPr defaultRowHeight="12.75" x14ac:dyDescent="0.2"/>
  <cols>
    <col min="1" max="1" width="23.28515625" customWidth="1"/>
    <col min="2" max="2" width="2.28515625" customWidth="1"/>
    <col min="3" max="3" width="7.5703125" bestFit="1" customWidth="1"/>
    <col min="4" max="4" width="2" customWidth="1"/>
    <col min="5" max="5" width="8.5703125" bestFit="1" customWidth="1"/>
    <col min="6" max="6" width="2.28515625" customWidth="1"/>
    <col min="7" max="7" width="8.5703125" bestFit="1" customWidth="1"/>
    <col min="8" max="8" width="2.140625" customWidth="1"/>
    <col min="9" max="9" width="8.7109375" bestFit="1" customWidth="1"/>
    <col min="10" max="10" width="2" customWidth="1"/>
    <col min="11" max="11" width="7.7109375" bestFit="1" customWidth="1"/>
    <col min="12" max="12" width="2.28515625" customWidth="1"/>
    <col min="13" max="13" width="8.7109375" bestFit="1" customWidth="1"/>
    <col min="14" max="14" width="2.28515625" customWidth="1"/>
    <col min="15" max="15" width="13.5703125" customWidth="1"/>
    <col min="16" max="16" width="2.42578125" customWidth="1"/>
    <col min="17" max="17" width="9.7109375" bestFit="1" customWidth="1"/>
    <col min="18" max="18" width="2.28515625" customWidth="1"/>
    <col min="19" max="19" width="8.5703125" bestFit="1" customWidth="1"/>
    <col min="20" max="20" width="2" bestFit="1" customWidth="1"/>
    <col min="21" max="21" width="9.42578125" bestFit="1" customWidth="1"/>
  </cols>
  <sheetData>
    <row r="1" spans="1:21" s="94" customFormat="1" ht="24.95" customHeight="1" x14ac:dyDescent="0.25">
      <c r="A1" s="41" t="s">
        <v>144</v>
      </c>
      <c r="B1" s="41"/>
      <c r="C1" s="41"/>
      <c r="D1" s="41"/>
    </row>
    <row r="2" spans="1:21" ht="13.5" thickBot="1" x14ac:dyDescent="0.25"/>
    <row r="3" spans="1:21" x14ac:dyDescent="0.2">
      <c r="A3" s="95" t="s">
        <v>152</v>
      </c>
      <c r="B3" s="123"/>
      <c r="C3" s="123" t="s">
        <v>153</v>
      </c>
      <c r="D3" s="123"/>
      <c r="E3" s="123" t="s">
        <v>175</v>
      </c>
      <c r="F3" s="123"/>
      <c r="G3" s="123" t="s">
        <v>146</v>
      </c>
      <c r="H3" s="75"/>
      <c r="I3" s="123" t="s">
        <v>147</v>
      </c>
      <c r="J3" s="75"/>
      <c r="K3" s="123" t="s">
        <v>202</v>
      </c>
      <c r="L3" s="123"/>
      <c r="M3" s="123" t="s">
        <v>49</v>
      </c>
      <c r="N3" s="123"/>
      <c r="O3" s="123" t="s">
        <v>148</v>
      </c>
      <c r="P3" s="123"/>
      <c r="Q3" s="123" t="s">
        <v>149</v>
      </c>
      <c r="R3" s="123"/>
      <c r="S3" s="123" t="s">
        <v>4</v>
      </c>
      <c r="T3" s="123"/>
      <c r="U3" s="124" t="s">
        <v>49</v>
      </c>
    </row>
    <row r="4" spans="1:21" ht="12.75" customHeight="1" thickBot="1" x14ac:dyDescent="0.25">
      <c r="A4" s="125"/>
      <c r="B4" s="107"/>
      <c r="C4" s="126" t="s">
        <v>154</v>
      </c>
      <c r="D4" s="126"/>
      <c r="E4" s="126" t="s">
        <v>176</v>
      </c>
      <c r="F4" s="126"/>
      <c r="G4" s="126" t="s">
        <v>145</v>
      </c>
      <c r="H4" s="107"/>
      <c r="I4" s="126" t="s">
        <v>145</v>
      </c>
      <c r="J4" s="107"/>
      <c r="K4" s="126"/>
      <c r="L4" s="126"/>
      <c r="M4" s="126"/>
      <c r="N4" s="107"/>
      <c r="O4" s="126" t="s">
        <v>252</v>
      </c>
      <c r="P4" s="126"/>
      <c r="Q4" s="126" t="s">
        <v>150</v>
      </c>
      <c r="R4" s="126"/>
      <c r="S4" s="126" t="s">
        <v>151</v>
      </c>
      <c r="T4" s="126"/>
      <c r="U4" s="127"/>
    </row>
    <row r="5" spans="1:21" x14ac:dyDescent="0.2">
      <c r="A5" s="68"/>
      <c r="B5" s="33"/>
      <c r="C5" s="33"/>
      <c r="D5" s="33"/>
      <c r="E5" s="33"/>
      <c r="F5" s="33"/>
      <c r="G5" s="34"/>
      <c r="H5" s="33"/>
      <c r="I5" s="33"/>
      <c r="J5" s="33"/>
      <c r="K5" s="130">
        <v>0.08</v>
      </c>
      <c r="L5" s="130"/>
      <c r="M5" s="130"/>
      <c r="N5" s="33"/>
      <c r="O5" s="130">
        <v>0.19500000000000001</v>
      </c>
      <c r="P5" s="34"/>
      <c r="Q5" s="145">
        <v>8.4000000000000005E-2</v>
      </c>
      <c r="R5" s="34"/>
      <c r="S5" s="130">
        <v>0.02</v>
      </c>
      <c r="T5" s="130"/>
      <c r="U5" s="42"/>
    </row>
    <row r="6" spans="1:21" ht="13.5" thickBot="1" x14ac:dyDescent="0.25">
      <c r="A6" s="43"/>
      <c r="B6" s="40"/>
      <c r="C6" s="40"/>
      <c r="D6" s="40"/>
      <c r="E6" s="40"/>
      <c r="F6" s="40"/>
      <c r="G6" s="122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4"/>
    </row>
    <row r="7" spans="1:21" x14ac:dyDescent="0.2">
      <c r="A7" s="3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6"/>
    </row>
    <row r="8" spans="1:21" x14ac:dyDescent="0.2">
      <c r="A8" s="35" t="s">
        <v>228</v>
      </c>
      <c r="B8" s="3"/>
      <c r="C8" s="180"/>
      <c r="D8" s="37"/>
      <c r="E8" s="211"/>
      <c r="F8" s="18"/>
      <c r="G8" s="18">
        <f t="shared" ref="G8:G14" si="0">E8*C8</f>
        <v>0</v>
      </c>
      <c r="H8" s="18"/>
      <c r="I8" s="18">
        <f t="shared" ref="I8:I14" si="1">G8*12</f>
        <v>0</v>
      </c>
      <c r="J8" s="18"/>
      <c r="K8" s="18">
        <f t="shared" ref="K8:K14" si="2">I8*$K$5</f>
        <v>0</v>
      </c>
      <c r="L8" s="18"/>
      <c r="M8" s="18">
        <f t="shared" ref="M8:M14" si="3">SUM(I8+K8)</f>
        <v>0</v>
      </c>
      <c r="N8" s="18"/>
      <c r="O8" s="18">
        <f t="shared" ref="O8:O14" si="4">M8*$O$5</f>
        <v>0</v>
      </c>
      <c r="P8" s="18"/>
      <c r="Q8" s="18">
        <f>(M8-(C8*9000))*$Q$5</f>
        <v>0</v>
      </c>
      <c r="R8" s="18"/>
      <c r="S8" s="18">
        <f t="shared" ref="S8:S14" si="5">M8*$S$5</f>
        <v>0</v>
      </c>
      <c r="T8" s="18"/>
      <c r="U8" s="45">
        <f>SUM(M8:S8)</f>
        <v>0</v>
      </c>
    </row>
    <row r="9" spans="1:21" x14ac:dyDescent="0.2">
      <c r="A9" s="35" t="s">
        <v>229</v>
      </c>
      <c r="B9" s="3"/>
      <c r="C9" s="180"/>
      <c r="D9" s="37"/>
      <c r="E9" s="211"/>
      <c r="F9" s="18"/>
      <c r="G9" s="18">
        <f t="shared" si="0"/>
        <v>0</v>
      </c>
      <c r="H9" s="18"/>
      <c r="I9" s="18">
        <f t="shared" si="1"/>
        <v>0</v>
      </c>
      <c r="J9" s="18"/>
      <c r="K9" s="18">
        <f t="shared" si="2"/>
        <v>0</v>
      </c>
      <c r="L9" s="18"/>
      <c r="M9" s="18">
        <f t="shared" si="3"/>
        <v>0</v>
      </c>
      <c r="N9" s="18"/>
      <c r="O9" s="18">
        <f t="shared" si="4"/>
        <v>0</v>
      </c>
      <c r="P9" s="18"/>
      <c r="Q9" s="18">
        <f t="shared" ref="Q9:Q14" si="6">M9*$Q$5</f>
        <v>0</v>
      </c>
      <c r="R9" s="18"/>
      <c r="S9" s="18">
        <f t="shared" si="5"/>
        <v>0</v>
      </c>
      <c r="T9" s="18"/>
      <c r="U9" s="45">
        <f t="shared" ref="U9:U14" si="7">SUM(M9:S9)</f>
        <v>0</v>
      </c>
    </row>
    <row r="10" spans="1:21" x14ac:dyDescent="0.2">
      <c r="A10" s="35" t="s">
        <v>230</v>
      </c>
      <c r="B10" s="3"/>
      <c r="C10" s="180"/>
      <c r="D10" s="37"/>
      <c r="E10" s="211"/>
      <c r="F10" s="18"/>
      <c r="G10" s="18">
        <f t="shared" si="0"/>
        <v>0</v>
      </c>
      <c r="H10" s="18"/>
      <c r="I10" s="18">
        <f>G10*12</f>
        <v>0</v>
      </c>
      <c r="J10" s="18"/>
      <c r="K10" s="18">
        <f>I10*$K$5</f>
        <v>0</v>
      </c>
      <c r="L10" s="18"/>
      <c r="M10" s="18">
        <f>SUM(I10+K10)</f>
        <v>0</v>
      </c>
      <c r="N10" s="18"/>
      <c r="O10" s="18">
        <f>M10*$O$5</f>
        <v>0</v>
      </c>
      <c r="P10" s="18"/>
      <c r="Q10" s="18">
        <f>M10*$Q$5</f>
        <v>0</v>
      </c>
      <c r="R10" s="18"/>
      <c r="S10" s="18">
        <f>M10*$S$5</f>
        <v>0</v>
      </c>
      <c r="T10" s="18"/>
      <c r="U10" s="45">
        <f>SUM(M10:S10)</f>
        <v>0</v>
      </c>
    </row>
    <row r="11" spans="1:21" x14ac:dyDescent="0.2">
      <c r="A11" s="35" t="s">
        <v>231</v>
      </c>
      <c r="B11" s="3"/>
      <c r="C11" s="180"/>
      <c r="D11" s="37"/>
      <c r="E11" s="211"/>
      <c r="F11" s="18"/>
      <c r="G11" s="18">
        <f t="shared" si="0"/>
        <v>0</v>
      </c>
      <c r="H11" s="18"/>
      <c r="I11" s="18">
        <f t="shared" si="1"/>
        <v>0</v>
      </c>
      <c r="J11" s="18"/>
      <c r="K11" s="18">
        <f t="shared" si="2"/>
        <v>0</v>
      </c>
      <c r="L11" s="18"/>
      <c r="M11" s="18">
        <f t="shared" si="3"/>
        <v>0</v>
      </c>
      <c r="N11" s="18"/>
      <c r="O11" s="18">
        <f t="shared" si="4"/>
        <v>0</v>
      </c>
      <c r="P11" s="18"/>
      <c r="Q11" s="18">
        <f t="shared" si="6"/>
        <v>0</v>
      </c>
      <c r="R11" s="18"/>
      <c r="S11" s="18">
        <f t="shared" si="5"/>
        <v>0</v>
      </c>
      <c r="T11" s="18"/>
      <c r="U11" s="45">
        <f t="shared" si="7"/>
        <v>0</v>
      </c>
    </row>
    <row r="12" spans="1:21" x14ac:dyDescent="0.2">
      <c r="A12" s="35" t="s">
        <v>232</v>
      </c>
      <c r="B12" s="3"/>
      <c r="C12" s="180"/>
      <c r="D12" s="37"/>
      <c r="E12" s="211"/>
      <c r="F12" s="18"/>
      <c r="G12" s="18">
        <f t="shared" si="0"/>
        <v>0</v>
      </c>
      <c r="H12" s="18"/>
      <c r="I12" s="18">
        <f t="shared" si="1"/>
        <v>0</v>
      </c>
      <c r="J12" s="18"/>
      <c r="K12" s="18">
        <f t="shared" si="2"/>
        <v>0</v>
      </c>
      <c r="L12" s="18"/>
      <c r="M12" s="18">
        <f t="shared" si="3"/>
        <v>0</v>
      </c>
      <c r="N12" s="18"/>
      <c r="O12" s="18">
        <f t="shared" si="4"/>
        <v>0</v>
      </c>
      <c r="P12" s="18"/>
      <c r="Q12" s="18">
        <f t="shared" si="6"/>
        <v>0</v>
      </c>
      <c r="R12" s="18"/>
      <c r="S12" s="18">
        <f t="shared" si="5"/>
        <v>0</v>
      </c>
      <c r="T12" s="18"/>
      <c r="U12" s="45">
        <f t="shared" si="7"/>
        <v>0</v>
      </c>
    </row>
    <row r="13" spans="1:21" x14ac:dyDescent="0.2">
      <c r="A13" s="35" t="s">
        <v>233</v>
      </c>
      <c r="B13" s="3"/>
      <c r="C13" s="180"/>
      <c r="D13" s="37"/>
      <c r="E13" s="211"/>
      <c r="F13" s="18"/>
      <c r="G13" s="18">
        <f t="shared" si="0"/>
        <v>0</v>
      </c>
      <c r="H13" s="18"/>
      <c r="I13" s="18">
        <f t="shared" si="1"/>
        <v>0</v>
      </c>
      <c r="J13" s="18"/>
      <c r="K13" s="18">
        <f t="shared" si="2"/>
        <v>0</v>
      </c>
      <c r="L13" s="18"/>
      <c r="M13" s="18">
        <f t="shared" si="3"/>
        <v>0</v>
      </c>
      <c r="N13" s="18"/>
      <c r="O13" s="18">
        <f t="shared" si="4"/>
        <v>0</v>
      </c>
      <c r="P13" s="18"/>
      <c r="Q13" s="18">
        <f t="shared" si="6"/>
        <v>0</v>
      </c>
      <c r="R13" s="18"/>
      <c r="S13" s="18">
        <f t="shared" si="5"/>
        <v>0</v>
      </c>
      <c r="T13" s="18"/>
      <c r="U13" s="45">
        <f t="shared" si="7"/>
        <v>0</v>
      </c>
    </row>
    <row r="14" spans="1:21" x14ac:dyDescent="0.2">
      <c r="A14" s="35" t="s">
        <v>180</v>
      </c>
      <c r="B14" s="3"/>
      <c r="C14" s="180"/>
      <c r="D14" s="37"/>
      <c r="E14" s="211"/>
      <c r="F14" s="18"/>
      <c r="G14" s="18">
        <f t="shared" si="0"/>
        <v>0</v>
      </c>
      <c r="H14" s="18"/>
      <c r="I14" s="18">
        <f t="shared" si="1"/>
        <v>0</v>
      </c>
      <c r="J14" s="18"/>
      <c r="K14" s="18">
        <f t="shared" si="2"/>
        <v>0</v>
      </c>
      <c r="L14" s="18"/>
      <c r="M14" s="18">
        <f t="shared" si="3"/>
        <v>0</v>
      </c>
      <c r="N14" s="18"/>
      <c r="O14" s="18">
        <f t="shared" si="4"/>
        <v>0</v>
      </c>
      <c r="P14" s="18"/>
      <c r="Q14" s="18">
        <f t="shared" si="6"/>
        <v>0</v>
      </c>
      <c r="R14" s="18"/>
      <c r="S14" s="18">
        <f t="shared" si="5"/>
        <v>0</v>
      </c>
      <c r="T14" s="18"/>
      <c r="U14" s="45">
        <f t="shared" si="7"/>
        <v>0</v>
      </c>
    </row>
    <row r="15" spans="1:21" ht="13.5" thickBot="1" x14ac:dyDescent="0.25">
      <c r="A15" s="35"/>
      <c r="B15" s="3"/>
      <c r="C15" s="3"/>
      <c r="D15" s="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5"/>
    </row>
    <row r="16" spans="1:21" ht="24.95" customHeight="1" thickBot="1" x14ac:dyDescent="0.25">
      <c r="A16" s="46" t="s">
        <v>223</v>
      </c>
      <c r="B16" s="54"/>
      <c r="C16" s="54">
        <f>SUM(C8:C15)</f>
        <v>0</v>
      </c>
      <c r="D16" s="54"/>
      <c r="E16" s="55"/>
      <c r="F16" s="55"/>
      <c r="G16" s="55"/>
      <c r="H16" s="55"/>
      <c r="I16" s="55">
        <f>SUM(I8:I15)</f>
        <v>0</v>
      </c>
      <c r="J16" s="55"/>
      <c r="K16" s="55">
        <f>SUM(K8:K15)</f>
        <v>0</v>
      </c>
      <c r="L16" s="55"/>
      <c r="M16" s="55">
        <f>SUM(M8:M15)</f>
        <v>0</v>
      </c>
      <c r="N16" s="55"/>
      <c r="O16" s="55">
        <f>SUM(O8:O15)</f>
        <v>0</v>
      </c>
      <c r="P16" s="55"/>
      <c r="Q16" s="55">
        <f>SUM(Q8:Q15)</f>
        <v>0</v>
      </c>
      <c r="R16" s="55"/>
      <c r="S16" s="55">
        <f>SUM(S8:S15)</f>
        <v>0</v>
      </c>
      <c r="T16" s="55"/>
      <c r="U16" s="62">
        <f>SUM(M16:S16)</f>
        <v>0</v>
      </c>
    </row>
    <row r="17" spans="1:21" ht="24.95" customHeight="1" thickBot="1" x14ac:dyDescent="0.25">
      <c r="A17" s="131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3"/>
      <c r="N17" s="132"/>
      <c r="O17" s="133"/>
      <c r="P17" s="132"/>
      <c r="Q17" s="133"/>
      <c r="R17" s="132"/>
      <c r="S17" s="133"/>
      <c r="T17" s="133"/>
      <c r="U17" s="133"/>
    </row>
    <row r="18" spans="1:21" ht="24.95" customHeight="1" thickBot="1" x14ac:dyDescent="0.25">
      <c r="A18" s="46" t="s">
        <v>159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7"/>
    </row>
    <row r="19" spans="1:21" x14ac:dyDescent="0.2">
      <c r="A19" s="35" t="s">
        <v>160</v>
      </c>
      <c r="B19" s="3"/>
      <c r="C19" s="180"/>
      <c r="D19" s="37"/>
      <c r="E19" s="211"/>
      <c r="F19" s="18"/>
      <c r="G19" s="18">
        <f t="shared" ref="G19:G26" si="8">E19*C19</f>
        <v>0</v>
      </c>
      <c r="H19" s="18"/>
      <c r="I19" s="18">
        <f t="shared" ref="I19:I25" si="9">G19*12</f>
        <v>0</v>
      </c>
      <c r="J19" s="18"/>
      <c r="K19" s="18">
        <f t="shared" ref="K19:K25" si="10">I19*$K$5</f>
        <v>0</v>
      </c>
      <c r="L19" s="18"/>
      <c r="M19" s="18">
        <f t="shared" ref="M19:M25" si="11">SUM(I19+K19)</f>
        <v>0</v>
      </c>
      <c r="N19" s="18"/>
      <c r="O19" s="18">
        <f t="shared" ref="O19:O25" si="12">M19*$O$5</f>
        <v>0</v>
      </c>
      <c r="P19" s="18"/>
      <c r="Q19" s="18">
        <f t="shared" ref="Q19:Q25" si="13">M19*$Q$5</f>
        <v>0</v>
      </c>
      <c r="R19" s="18"/>
      <c r="S19" s="18">
        <f t="shared" ref="S19:S25" si="14">M19*$S$5</f>
        <v>0</v>
      </c>
      <c r="T19" s="18"/>
      <c r="U19" s="45">
        <f t="shared" ref="U19:U26" si="15">SUM(M19:S19)</f>
        <v>0</v>
      </c>
    </row>
    <row r="20" spans="1:21" x14ac:dyDescent="0.2">
      <c r="A20" s="244" t="s">
        <v>274</v>
      </c>
      <c r="B20" s="3"/>
      <c r="C20" s="180"/>
      <c r="D20" s="37"/>
      <c r="E20" s="211"/>
      <c r="F20" s="18"/>
      <c r="G20" s="18">
        <f t="shared" si="8"/>
        <v>0</v>
      </c>
      <c r="H20" s="18"/>
      <c r="I20" s="18">
        <f t="shared" si="9"/>
        <v>0</v>
      </c>
      <c r="J20" s="18"/>
      <c r="K20" s="18">
        <f t="shared" si="10"/>
        <v>0</v>
      </c>
      <c r="L20" s="18"/>
      <c r="M20" s="18">
        <f t="shared" si="11"/>
        <v>0</v>
      </c>
      <c r="N20" s="18"/>
      <c r="O20" s="18">
        <f t="shared" si="12"/>
        <v>0</v>
      </c>
      <c r="P20" s="18"/>
      <c r="Q20" s="18">
        <f t="shared" si="13"/>
        <v>0</v>
      </c>
      <c r="R20" s="18"/>
      <c r="S20" s="18">
        <f t="shared" si="14"/>
        <v>0</v>
      </c>
      <c r="T20" s="18"/>
      <c r="U20" s="45">
        <f t="shared" si="15"/>
        <v>0</v>
      </c>
    </row>
    <row r="21" spans="1:21" x14ac:dyDescent="0.2">
      <c r="A21" s="244" t="s">
        <v>275</v>
      </c>
      <c r="B21" s="3"/>
      <c r="C21" s="180"/>
      <c r="D21" s="37"/>
      <c r="E21" s="211"/>
      <c r="F21" s="18"/>
      <c r="G21" s="18">
        <f t="shared" si="8"/>
        <v>0</v>
      </c>
      <c r="H21" s="18"/>
      <c r="I21" s="18">
        <f t="shared" si="9"/>
        <v>0</v>
      </c>
      <c r="J21" s="18"/>
      <c r="K21" s="18">
        <f t="shared" si="10"/>
        <v>0</v>
      </c>
      <c r="L21" s="18"/>
      <c r="M21" s="18">
        <f t="shared" si="11"/>
        <v>0</v>
      </c>
      <c r="N21" s="18"/>
      <c r="O21" s="18">
        <f t="shared" si="12"/>
        <v>0</v>
      </c>
      <c r="P21" s="18"/>
      <c r="Q21" s="18">
        <f t="shared" si="13"/>
        <v>0</v>
      </c>
      <c r="R21" s="18"/>
      <c r="S21" s="18">
        <f t="shared" si="14"/>
        <v>0</v>
      </c>
      <c r="T21" s="18"/>
      <c r="U21" s="45">
        <f t="shared" si="15"/>
        <v>0</v>
      </c>
    </row>
    <row r="22" spans="1:21" x14ac:dyDescent="0.2">
      <c r="A22" s="244" t="s">
        <v>275</v>
      </c>
      <c r="B22" s="3"/>
      <c r="C22" s="180"/>
      <c r="D22" s="37"/>
      <c r="E22" s="211"/>
      <c r="F22" s="18"/>
      <c r="G22" s="18">
        <f t="shared" si="8"/>
        <v>0</v>
      </c>
      <c r="H22" s="18"/>
      <c r="I22" s="18">
        <f t="shared" si="9"/>
        <v>0</v>
      </c>
      <c r="J22" s="18"/>
      <c r="K22" s="18">
        <f t="shared" si="10"/>
        <v>0</v>
      </c>
      <c r="L22" s="18"/>
      <c r="M22" s="18">
        <f t="shared" si="11"/>
        <v>0</v>
      </c>
      <c r="N22" s="18"/>
      <c r="O22" s="18">
        <f t="shared" si="12"/>
        <v>0</v>
      </c>
      <c r="P22" s="18"/>
      <c r="Q22" s="18">
        <f t="shared" si="13"/>
        <v>0</v>
      </c>
      <c r="R22" s="18"/>
      <c r="S22" s="18">
        <f t="shared" si="14"/>
        <v>0</v>
      </c>
      <c r="T22" s="18"/>
      <c r="U22" s="45">
        <f t="shared" si="15"/>
        <v>0</v>
      </c>
    </row>
    <row r="23" spans="1:21" x14ac:dyDescent="0.2">
      <c r="A23" s="244" t="s">
        <v>161</v>
      </c>
      <c r="B23" s="3"/>
      <c r="C23" s="180"/>
      <c r="D23" s="37"/>
      <c r="E23" s="211"/>
      <c r="F23" s="18"/>
      <c r="G23" s="18">
        <f t="shared" si="8"/>
        <v>0</v>
      </c>
      <c r="H23" s="18"/>
      <c r="I23" s="18">
        <f t="shared" si="9"/>
        <v>0</v>
      </c>
      <c r="J23" s="18"/>
      <c r="K23" s="18">
        <f t="shared" si="10"/>
        <v>0</v>
      </c>
      <c r="L23" s="18"/>
      <c r="M23" s="18">
        <f t="shared" si="11"/>
        <v>0</v>
      </c>
      <c r="N23" s="18"/>
      <c r="O23" s="18">
        <f t="shared" si="12"/>
        <v>0</v>
      </c>
      <c r="P23" s="18"/>
      <c r="Q23" s="18">
        <f t="shared" si="13"/>
        <v>0</v>
      </c>
      <c r="R23" s="18"/>
      <c r="S23" s="18">
        <f t="shared" si="14"/>
        <v>0</v>
      </c>
      <c r="T23" s="18"/>
      <c r="U23" s="45">
        <f t="shared" si="15"/>
        <v>0</v>
      </c>
    </row>
    <row r="24" spans="1:21" x14ac:dyDescent="0.2">
      <c r="A24" s="243" t="s">
        <v>161</v>
      </c>
      <c r="B24" s="3"/>
      <c r="C24" s="180"/>
      <c r="D24" s="37"/>
      <c r="E24" s="211"/>
      <c r="F24" s="18"/>
      <c r="G24" s="18">
        <f t="shared" si="8"/>
        <v>0</v>
      </c>
      <c r="H24" s="18"/>
      <c r="I24" s="18">
        <f t="shared" si="9"/>
        <v>0</v>
      </c>
      <c r="J24" s="18"/>
      <c r="K24" s="18">
        <f t="shared" si="10"/>
        <v>0</v>
      </c>
      <c r="L24" s="18"/>
      <c r="M24" s="18">
        <f t="shared" si="11"/>
        <v>0</v>
      </c>
      <c r="N24" s="18"/>
      <c r="O24" s="18">
        <f t="shared" si="12"/>
        <v>0</v>
      </c>
      <c r="P24" s="18"/>
      <c r="Q24" s="18">
        <f t="shared" si="13"/>
        <v>0</v>
      </c>
      <c r="R24" s="18"/>
      <c r="S24" s="18">
        <f t="shared" si="14"/>
        <v>0</v>
      </c>
      <c r="T24" s="18"/>
      <c r="U24" s="45">
        <f t="shared" si="15"/>
        <v>0</v>
      </c>
    </row>
    <row r="25" spans="1:21" x14ac:dyDescent="0.2">
      <c r="A25" s="243" t="s">
        <v>165</v>
      </c>
      <c r="B25" s="3"/>
      <c r="C25" s="180"/>
      <c r="D25" s="37"/>
      <c r="E25" s="211"/>
      <c r="F25" s="18"/>
      <c r="G25" s="18">
        <f t="shared" si="8"/>
        <v>0</v>
      </c>
      <c r="H25" s="18"/>
      <c r="I25" s="18">
        <f t="shared" si="9"/>
        <v>0</v>
      </c>
      <c r="J25" s="18"/>
      <c r="K25" s="18">
        <f t="shared" si="10"/>
        <v>0</v>
      </c>
      <c r="L25" s="18"/>
      <c r="M25" s="18">
        <f t="shared" si="11"/>
        <v>0</v>
      </c>
      <c r="N25" s="18"/>
      <c r="O25" s="18">
        <f t="shared" si="12"/>
        <v>0</v>
      </c>
      <c r="P25" s="18"/>
      <c r="Q25" s="18">
        <f t="shared" si="13"/>
        <v>0</v>
      </c>
      <c r="R25" s="18"/>
      <c r="S25" s="18">
        <f t="shared" si="14"/>
        <v>0</v>
      </c>
      <c r="T25" s="18"/>
      <c r="U25" s="45">
        <f t="shared" si="15"/>
        <v>0</v>
      </c>
    </row>
    <row r="26" spans="1:21" ht="13.5" thickBot="1" x14ac:dyDescent="0.25">
      <c r="A26" s="243" t="s">
        <v>165</v>
      </c>
      <c r="B26" s="3"/>
      <c r="C26" s="180"/>
      <c r="D26" s="37"/>
      <c r="E26" s="211"/>
      <c r="F26" s="18"/>
      <c r="G26" s="18">
        <f t="shared" si="8"/>
        <v>0</v>
      </c>
      <c r="H26" s="18"/>
      <c r="I26" s="18">
        <f>G26*12</f>
        <v>0</v>
      </c>
      <c r="J26" s="18"/>
      <c r="K26" s="18">
        <f>I26*$K$5</f>
        <v>0</v>
      </c>
      <c r="L26" s="18"/>
      <c r="M26" s="18">
        <f>SUM(I26+K26)</f>
        <v>0</v>
      </c>
      <c r="N26" s="18"/>
      <c r="O26" s="18">
        <f>M26*$O$5</f>
        <v>0</v>
      </c>
      <c r="P26" s="18"/>
      <c r="Q26" s="18">
        <f>M26*$Q$5</f>
        <v>0</v>
      </c>
      <c r="R26" s="18"/>
      <c r="S26" s="18">
        <f>M26*$S$5</f>
        <v>0</v>
      </c>
      <c r="T26" s="18"/>
      <c r="U26" s="45">
        <f t="shared" si="15"/>
        <v>0</v>
      </c>
    </row>
    <row r="27" spans="1:21" ht="24.95" customHeight="1" thickBot="1" x14ac:dyDescent="0.25">
      <c r="A27" s="106"/>
      <c r="B27" s="54"/>
      <c r="C27" s="54">
        <f>SUM(C19:C26)</f>
        <v>0</v>
      </c>
      <c r="D27" s="54"/>
      <c r="E27" s="55"/>
      <c r="F27" s="55"/>
      <c r="G27" s="55"/>
      <c r="H27" s="55"/>
      <c r="I27" s="55">
        <f>SUM(I19:I26)</f>
        <v>0</v>
      </c>
      <c r="J27" s="55"/>
      <c r="K27" s="55">
        <f>SUM(K19:K26)</f>
        <v>0</v>
      </c>
      <c r="L27" s="55"/>
      <c r="M27" s="55">
        <f>SUM(M19:M26)</f>
        <v>0</v>
      </c>
      <c r="N27" s="55"/>
      <c r="O27" s="55">
        <f>SUM(O19:O26)</f>
        <v>0</v>
      </c>
      <c r="P27" s="55"/>
      <c r="Q27" s="55">
        <f>SUM(Q19:Q26)</f>
        <v>0</v>
      </c>
      <c r="R27" s="55"/>
      <c r="S27" s="55">
        <f>SUM(S19:S26)</f>
        <v>0</v>
      </c>
      <c r="T27" s="55"/>
      <c r="U27" s="62">
        <f>SUM(U19:U26)</f>
        <v>0</v>
      </c>
    </row>
    <row r="28" spans="1:21" ht="13.5" thickBot="1" x14ac:dyDescent="0.25">
      <c r="K28" s="10"/>
      <c r="M28" s="10"/>
      <c r="O28" s="10"/>
      <c r="Q28" s="10"/>
      <c r="S28" s="10"/>
      <c r="T28" s="10"/>
      <c r="U28" s="10"/>
    </row>
    <row r="29" spans="1:21" ht="24.95" customHeight="1" thickBot="1" x14ac:dyDescent="0.25">
      <c r="A29" s="46" t="s">
        <v>162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7"/>
    </row>
    <row r="30" spans="1:21" x14ac:dyDescent="0.2">
      <c r="A30" s="35" t="s">
        <v>234</v>
      </c>
      <c r="B30" s="3"/>
      <c r="C30" s="180"/>
      <c r="D30" s="37"/>
      <c r="E30" s="211"/>
      <c r="F30" s="18"/>
      <c r="G30" s="18">
        <f>E30*C30</f>
        <v>0</v>
      </c>
      <c r="H30" s="18"/>
      <c r="I30" s="18">
        <f>G30*12</f>
        <v>0</v>
      </c>
      <c r="J30" s="18"/>
      <c r="K30" s="18">
        <f>I30*$K$5</f>
        <v>0</v>
      </c>
      <c r="L30" s="18"/>
      <c r="M30" s="18">
        <f>SUM(I30+K30)</f>
        <v>0</v>
      </c>
      <c r="N30" s="18"/>
      <c r="O30" s="18">
        <f>M30*$O$5</f>
        <v>0</v>
      </c>
      <c r="P30" s="18"/>
      <c r="Q30" s="18">
        <f>M30*$Q$5</f>
        <v>0</v>
      </c>
      <c r="R30" s="18"/>
      <c r="S30" s="18">
        <f>M30*$S$5</f>
        <v>0</v>
      </c>
      <c r="T30" s="18"/>
      <c r="U30" s="45">
        <f>SUM(M30:S30)</f>
        <v>0</v>
      </c>
    </row>
    <row r="31" spans="1:21" x14ac:dyDescent="0.2">
      <c r="A31" s="35" t="s">
        <v>235</v>
      </c>
      <c r="B31" s="3"/>
      <c r="C31" s="180"/>
      <c r="D31" s="37"/>
      <c r="E31" s="211"/>
      <c r="F31" s="18"/>
      <c r="G31" s="18">
        <f>E31*C31</f>
        <v>0</v>
      </c>
      <c r="H31" s="18"/>
      <c r="I31" s="18">
        <f>G31*12</f>
        <v>0</v>
      </c>
      <c r="J31" s="18"/>
      <c r="K31" s="18">
        <f>I31*$K$5</f>
        <v>0</v>
      </c>
      <c r="L31" s="18"/>
      <c r="M31" s="18">
        <f>SUM(I31+K31)</f>
        <v>0</v>
      </c>
      <c r="N31" s="18"/>
      <c r="O31" s="18">
        <f>M31*$O$5</f>
        <v>0</v>
      </c>
      <c r="P31" s="18"/>
      <c r="Q31" s="18">
        <f>M31*$Q$5</f>
        <v>0</v>
      </c>
      <c r="R31" s="18"/>
      <c r="S31" s="18">
        <f>M31*$S$5</f>
        <v>0</v>
      </c>
      <c r="T31" s="18"/>
      <c r="U31" s="45">
        <f>SUM(M31:S31)</f>
        <v>0</v>
      </c>
    </row>
    <row r="32" spans="1:21" x14ac:dyDescent="0.2">
      <c r="A32" s="206" t="s">
        <v>276</v>
      </c>
      <c r="B32" s="3"/>
      <c r="C32" s="180"/>
      <c r="D32" s="37"/>
      <c r="E32" s="211"/>
      <c r="F32" s="18"/>
      <c r="G32" s="18">
        <f>E32*C32</f>
        <v>0</v>
      </c>
      <c r="H32" s="18"/>
      <c r="I32" s="18">
        <f>G32*12</f>
        <v>0</v>
      </c>
      <c r="J32" s="18"/>
      <c r="K32" s="18">
        <f>I32*$K$5</f>
        <v>0</v>
      </c>
      <c r="L32" s="18"/>
      <c r="M32" s="18">
        <f>SUM(I32+K32)</f>
        <v>0</v>
      </c>
      <c r="N32" s="18"/>
      <c r="O32" s="18">
        <f>M32*$O$5</f>
        <v>0</v>
      </c>
      <c r="P32" s="18"/>
      <c r="Q32" s="18">
        <f>M32*$Q$5</f>
        <v>0</v>
      </c>
      <c r="R32" s="18"/>
      <c r="S32" s="18">
        <f>M32*$S$5</f>
        <v>0</v>
      </c>
      <c r="T32" s="18"/>
      <c r="U32" s="45">
        <f>SUM(M32:S32)</f>
        <v>0</v>
      </c>
    </row>
    <row r="33" spans="1:21" x14ac:dyDescent="0.2">
      <c r="A33" s="35" t="s">
        <v>236</v>
      </c>
      <c r="B33" s="3"/>
      <c r="C33" s="180"/>
      <c r="D33" s="37"/>
      <c r="E33" s="211"/>
      <c r="F33" s="18"/>
      <c r="G33" s="18">
        <f>E33*C33</f>
        <v>0</v>
      </c>
      <c r="H33" s="18"/>
      <c r="I33" s="18">
        <f>G33*12</f>
        <v>0</v>
      </c>
      <c r="J33" s="18"/>
      <c r="K33" s="18">
        <f>I33*$K$5</f>
        <v>0</v>
      </c>
      <c r="L33" s="18"/>
      <c r="M33" s="18">
        <f>SUM(I33+K33)</f>
        <v>0</v>
      </c>
      <c r="N33" s="18"/>
      <c r="O33" s="18">
        <f>M33*$O$5</f>
        <v>0</v>
      </c>
      <c r="P33" s="18"/>
      <c r="Q33" s="18">
        <f>M33*$Q$5</f>
        <v>0</v>
      </c>
      <c r="R33" s="18"/>
      <c r="S33" s="18">
        <f>M33*$S$5</f>
        <v>0</v>
      </c>
      <c r="T33" s="18"/>
      <c r="U33" s="45">
        <f>SUM(M33:S33)</f>
        <v>0</v>
      </c>
    </row>
    <row r="34" spans="1:21" s="160" customFormat="1" x14ac:dyDescent="0.2">
      <c r="A34" s="206" t="s">
        <v>236</v>
      </c>
      <c r="B34" s="175"/>
      <c r="C34" s="180"/>
      <c r="D34" s="37"/>
      <c r="E34" s="21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45"/>
    </row>
    <row r="35" spans="1:21" ht="13.5" thickBot="1" x14ac:dyDescent="0.25">
      <c r="A35" s="35" t="s">
        <v>236</v>
      </c>
      <c r="B35" s="3"/>
      <c r="C35" s="180"/>
      <c r="D35" s="37"/>
      <c r="E35" s="211"/>
      <c r="F35" s="18"/>
      <c r="G35" s="18">
        <f>E35*C35</f>
        <v>0</v>
      </c>
      <c r="H35" s="18"/>
      <c r="I35" s="18">
        <f>G35*12</f>
        <v>0</v>
      </c>
      <c r="J35" s="18"/>
      <c r="K35" s="18">
        <f>I35*$K$5</f>
        <v>0</v>
      </c>
      <c r="L35" s="18"/>
      <c r="M35" s="18">
        <f>SUM(I35+K35)</f>
        <v>0</v>
      </c>
      <c r="N35" s="18"/>
      <c r="O35" s="18">
        <f>M35*$O$5</f>
        <v>0</v>
      </c>
      <c r="P35" s="18"/>
      <c r="Q35" s="18">
        <f>M35*$Q$5</f>
        <v>0</v>
      </c>
      <c r="R35" s="18"/>
      <c r="S35" s="18">
        <f>M35*$S$5</f>
        <v>0</v>
      </c>
      <c r="T35" s="18"/>
      <c r="U35" s="45">
        <f>SUM(M35:S35)</f>
        <v>0</v>
      </c>
    </row>
    <row r="36" spans="1:21" ht="24.95" customHeight="1" thickBot="1" x14ac:dyDescent="0.25">
      <c r="A36" s="46" t="s">
        <v>223</v>
      </c>
      <c r="B36" s="54"/>
      <c r="C36" s="54">
        <f>SUM(C30:C35)</f>
        <v>0</v>
      </c>
      <c r="D36" s="54"/>
      <c r="E36" s="55"/>
      <c r="F36" s="55"/>
      <c r="G36" s="55"/>
      <c r="H36" s="55"/>
      <c r="I36" s="55">
        <f>SUM(I30:I35)</f>
        <v>0</v>
      </c>
      <c r="J36" s="55"/>
      <c r="K36" s="55">
        <f>SUM(K30:K35)</f>
        <v>0</v>
      </c>
      <c r="L36" s="55"/>
      <c r="M36" s="55">
        <f>SUM(M30:M35)</f>
        <v>0</v>
      </c>
      <c r="N36" s="55"/>
      <c r="O36" s="55">
        <f>SUM(O30:O35)</f>
        <v>0</v>
      </c>
      <c r="P36" s="55"/>
      <c r="Q36" s="55">
        <f>SUM(Q30:Q35)</f>
        <v>0</v>
      </c>
      <c r="R36" s="55"/>
      <c r="S36" s="55">
        <f>SUM(S30:S35)</f>
        <v>0</v>
      </c>
      <c r="T36" s="55"/>
      <c r="U36" s="62">
        <f>SUM(U30:U35)</f>
        <v>0</v>
      </c>
    </row>
    <row r="37" spans="1:21" ht="13.5" thickBot="1" x14ac:dyDescent="0.25">
      <c r="K37" s="10"/>
      <c r="M37" s="10"/>
      <c r="O37" s="10"/>
      <c r="Q37" s="10"/>
      <c r="S37" s="10"/>
      <c r="T37" s="10"/>
    </row>
    <row r="38" spans="1:21" ht="35.1" customHeight="1" thickBot="1" x14ac:dyDescent="0.25">
      <c r="A38" s="134" t="s">
        <v>204</v>
      </c>
      <c r="B38" s="135"/>
      <c r="C38" s="135">
        <f>C27+C36</f>
        <v>0</v>
      </c>
      <c r="D38" s="135"/>
      <c r="E38" s="146"/>
      <c r="F38" s="146"/>
      <c r="G38" s="146">
        <f>E38*C38</f>
        <v>0</v>
      </c>
      <c r="H38" s="146"/>
      <c r="I38" s="146">
        <f>I27+I36</f>
        <v>0</v>
      </c>
      <c r="J38" s="146"/>
      <c r="K38" s="146">
        <f>K27+K36</f>
        <v>0</v>
      </c>
      <c r="L38" s="146"/>
      <c r="M38" s="146">
        <f>M27+M36</f>
        <v>0</v>
      </c>
      <c r="N38" s="146"/>
      <c r="O38" s="146">
        <f>O27+O36</f>
        <v>0</v>
      </c>
      <c r="P38" s="146"/>
      <c r="Q38" s="146">
        <f>Q27+Q36</f>
        <v>0</v>
      </c>
      <c r="R38" s="146"/>
      <c r="S38" s="146">
        <f>S27+S36</f>
        <v>0</v>
      </c>
      <c r="T38" s="146"/>
      <c r="U38" s="147">
        <f>U27+U36</f>
        <v>0</v>
      </c>
    </row>
    <row r="39" spans="1:21" ht="13.5" thickBot="1" x14ac:dyDescent="0.25">
      <c r="K39" s="10"/>
      <c r="M39" s="10"/>
      <c r="O39" s="10"/>
      <c r="Q39" s="10"/>
      <c r="S39" s="10"/>
      <c r="T39" s="10"/>
    </row>
    <row r="40" spans="1:21" ht="24.95" customHeight="1" thickBot="1" x14ac:dyDescent="0.25">
      <c r="A40" s="46" t="s">
        <v>166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7"/>
    </row>
    <row r="41" spans="1:21" x14ac:dyDescent="0.2">
      <c r="A41" s="35" t="s">
        <v>163</v>
      </c>
      <c r="B41" s="3"/>
      <c r="C41" s="180"/>
      <c r="D41" s="37"/>
      <c r="E41" s="211"/>
      <c r="F41" s="18"/>
      <c r="G41" s="18">
        <f>E41*C41</f>
        <v>0</v>
      </c>
      <c r="H41" s="18"/>
      <c r="I41" s="18">
        <f>G41*12</f>
        <v>0</v>
      </c>
      <c r="J41" s="18"/>
      <c r="K41" s="18">
        <f>I41*$K$5</f>
        <v>0</v>
      </c>
      <c r="L41" s="18"/>
      <c r="M41" s="18">
        <f>SUM(I41+K41)</f>
        <v>0</v>
      </c>
      <c r="N41" s="18"/>
      <c r="O41" s="18">
        <f>M41*$O$5</f>
        <v>0</v>
      </c>
      <c r="P41" s="18"/>
      <c r="Q41" s="18">
        <f>M41*$Q$5</f>
        <v>0</v>
      </c>
      <c r="R41" s="18"/>
      <c r="S41" s="18">
        <f>M41*$S$5</f>
        <v>0</v>
      </c>
      <c r="T41" s="18"/>
      <c r="U41" s="45">
        <f>SUM(M41:S41)</f>
        <v>0</v>
      </c>
    </row>
    <row r="42" spans="1:21" ht="13.5" thickBot="1" x14ac:dyDescent="0.25">
      <c r="A42" s="35" t="s">
        <v>164</v>
      </c>
      <c r="B42" s="3"/>
      <c r="C42" s="180"/>
      <c r="D42" s="37"/>
      <c r="E42" s="211"/>
      <c r="F42" s="18"/>
      <c r="G42" s="18">
        <f>E42*C42</f>
        <v>0</v>
      </c>
      <c r="H42" s="18"/>
      <c r="I42" s="18">
        <f>G42*12</f>
        <v>0</v>
      </c>
      <c r="J42" s="18"/>
      <c r="K42" s="18">
        <f>I42*$K$5</f>
        <v>0</v>
      </c>
      <c r="L42" s="18"/>
      <c r="M42" s="18">
        <f>SUM(I42+K42)</f>
        <v>0</v>
      </c>
      <c r="N42" s="18"/>
      <c r="O42" s="18">
        <f>M42*$O$5</f>
        <v>0</v>
      </c>
      <c r="P42" s="18"/>
      <c r="Q42" s="18">
        <f>M42*$Q$5</f>
        <v>0</v>
      </c>
      <c r="R42" s="18"/>
      <c r="S42" s="18">
        <f>M42*$S$5</f>
        <v>0</v>
      </c>
      <c r="T42" s="18"/>
      <c r="U42" s="45">
        <f>SUM(M42:S42)</f>
        <v>0</v>
      </c>
    </row>
    <row r="43" spans="1:21" ht="24.95" customHeight="1" thickBot="1" x14ac:dyDescent="0.25">
      <c r="A43" s="46" t="s">
        <v>223</v>
      </c>
      <c r="B43" s="54"/>
      <c r="C43" s="54">
        <f>SUM(C40:C42)</f>
        <v>0</v>
      </c>
      <c r="D43" s="54"/>
      <c r="E43" s="55"/>
      <c r="F43" s="55"/>
      <c r="G43" s="55"/>
      <c r="H43" s="55"/>
      <c r="I43" s="55">
        <f>SUM(I40:I42)</f>
        <v>0</v>
      </c>
      <c r="J43" s="55"/>
      <c r="K43" s="55">
        <f>SUM(K40:K42)</f>
        <v>0</v>
      </c>
      <c r="L43" s="55"/>
      <c r="M43" s="55">
        <f>SUM(M40:M42)</f>
        <v>0</v>
      </c>
      <c r="N43" s="55"/>
      <c r="O43" s="55">
        <f>SUM(O40:O42)</f>
        <v>0</v>
      </c>
      <c r="P43" s="55"/>
      <c r="Q43" s="55">
        <f>SUM(Q40:Q42)</f>
        <v>0</v>
      </c>
      <c r="R43" s="55"/>
      <c r="S43" s="55">
        <f>SUM(S40:S42)</f>
        <v>0</v>
      </c>
      <c r="T43" s="55"/>
      <c r="U43" s="62">
        <f>SUM(U40:U42)</f>
        <v>0</v>
      </c>
    </row>
    <row r="44" spans="1:21" ht="13.5" thickBot="1" x14ac:dyDescent="0.25">
      <c r="A44" s="1"/>
    </row>
    <row r="45" spans="1:21" ht="24.95" customHeight="1" thickBot="1" x14ac:dyDescent="0.25">
      <c r="A45" s="134" t="s">
        <v>205</v>
      </c>
      <c r="B45" s="13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8">
        <f>U16+U38+U43</f>
        <v>0</v>
      </c>
    </row>
    <row r="46" spans="1:21" ht="13.5" thickBot="1" x14ac:dyDescent="0.25"/>
    <row r="47" spans="1:21" ht="24.95" customHeight="1" thickBot="1" x14ac:dyDescent="0.25">
      <c r="A47" s="164" t="s">
        <v>277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7"/>
    </row>
    <row r="48" spans="1:21" x14ac:dyDescent="0.2">
      <c r="A48" s="35" t="s">
        <v>226</v>
      </c>
      <c r="B48" s="3"/>
      <c r="C48" s="180"/>
      <c r="D48" s="37"/>
      <c r="E48" s="211"/>
      <c r="F48" s="18"/>
      <c r="G48" s="18">
        <f>E48*C48</f>
        <v>0</v>
      </c>
      <c r="H48" s="18"/>
      <c r="I48" s="18">
        <f>G48*12</f>
        <v>0</v>
      </c>
      <c r="J48" s="18"/>
      <c r="K48" s="18">
        <f>I48*$K$5</f>
        <v>0</v>
      </c>
      <c r="L48" s="18"/>
      <c r="M48" s="18">
        <f>SUM(I48+K48)</f>
        <v>0</v>
      </c>
      <c r="N48" s="18"/>
      <c r="O48" s="18">
        <f>M48*$O$5</f>
        <v>0</v>
      </c>
      <c r="P48" s="18"/>
      <c r="Q48" s="18">
        <f>M48*$Q$5</f>
        <v>0</v>
      </c>
      <c r="R48" s="18"/>
      <c r="S48" s="18">
        <f>M48*$S$5</f>
        <v>0</v>
      </c>
      <c r="T48" s="18"/>
      <c r="U48" s="45">
        <f>SUM(M48:S48)</f>
        <v>0</v>
      </c>
    </row>
    <row r="49" spans="1:21" x14ac:dyDescent="0.2">
      <c r="A49" s="35" t="s">
        <v>227</v>
      </c>
      <c r="B49" s="3"/>
      <c r="C49" s="180"/>
      <c r="D49" s="37"/>
      <c r="E49" s="211"/>
      <c r="F49" s="18"/>
      <c r="G49" s="18">
        <f>E49*C49</f>
        <v>0</v>
      </c>
      <c r="H49" s="18"/>
      <c r="I49" s="18">
        <f>G49*12</f>
        <v>0</v>
      </c>
      <c r="J49" s="18"/>
      <c r="K49" s="18">
        <f>I49*$K$5</f>
        <v>0</v>
      </c>
      <c r="L49" s="18"/>
      <c r="M49" s="18">
        <f>SUM(I49+K49)</f>
        <v>0</v>
      </c>
      <c r="N49" s="18"/>
      <c r="O49" s="18">
        <f>M49*$O$5</f>
        <v>0</v>
      </c>
      <c r="P49" s="18"/>
      <c r="Q49" s="18">
        <f>M49*$Q$5</f>
        <v>0</v>
      </c>
      <c r="R49" s="18"/>
      <c r="S49" s="18">
        <f>M49*$S$5</f>
        <v>0</v>
      </c>
      <c r="T49" s="18"/>
      <c r="U49" s="45">
        <f>SUM(M49:S49)</f>
        <v>0</v>
      </c>
    </row>
    <row r="50" spans="1:21" x14ac:dyDescent="0.2">
      <c r="A50" s="35" t="s">
        <v>238</v>
      </c>
      <c r="B50" s="3"/>
      <c r="C50" s="180"/>
      <c r="D50" s="37"/>
      <c r="E50" s="211"/>
      <c r="F50" s="18"/>
      <c r="G50" s="18">
        <f>E50*C50</f>
        <v>0</v>
      </c>
      <c r="H50" s="18"/>
      <c r="I50" s="18">
        <f>G50*12</f>
        <v>0</v>
      </c>
      <c r="J50" s="18"/>
      <c r="K50" s="18">
        <f>I50*$K$5</f>
        <v>0</v>
      </c>
      <c r="L50" s="18"/>
      <c r="M50" s="18">
        <f>SUM(I50+K50)</f>
        <v>0</v>
      </c>
      <c r="N50" s="18"/>
      <c r="O50" s="18">
        <f>M50*$O$5</f>
        <v>0</v>
      </c>
      <c r="P50" s="18"/>
      <c r="Q50" s="18">
        <f>M50*$Q$5</f>
        <v>0</v>
      </c>
      <c r="R50" s="18"/>
      <c r="S50" s="18">
        <f>M50*$S$5</f>
        <v>0</v>
      </c>
      <c r="T50" s="18"/>
      <c r="U50" s="45">
        <f>SUM(M50:S50)</f>
        <v>0</v>
      </c>
    </row>
    <row r="51" spans="1:21" x14ac:dyDescent="0.2">
      <c r="A51" s="35" t="s">
        <v>237</v>
      </c>
      <c r="B51" s="3"/>
      <c r="C51" s="180"/>
      <c r="D51" s="37"/>
      <c r="E51" s="211"/>
      <c r="F51" s="18"/>
      <c r="G51" s="18">
        <f>E51*C51</f>
        <v>0</v>
      </c>
      <c r="H51" s="18"/>
      <c r="I51" s="18">
        <f>G51*12</f>
        <v>0</v>
      </c>
      <c r="J51" s="18"/>
      <c r="K51" s="18">
        <f>I51*$K$5</f>
        <v>0</v>
      </c>
      <c r="L51" s="18"/>
      <c r="M51" s="18">
        <f>SUM(I51+K51)</f>
        <v>0</v>
      </c>
      <c r="N51" s="18"/>
      <c r="O51" s="18">
        <f>M51*$O$5</f>
        <v>0</v>
      </c>
      <c r="P51" s="18"/>
      <c r="Q51" s="18">
        <f>M51*$Q$5</f>
        <v>0</v>
      </c>
      <c r="R51" s="18"/>
      <c r="S51" s="18">
        <f>M51*$S$5</f>
        <v>0</v>
      </c>
      <c r="T51" s="18"/>
      <c r="U51" s="45">
        <f>SUM(M51:S51)</f>
        <v>0</v>
      </c>
    </row>
    <row r="52" spans="1:21" x14ac:dyDescent="0.2">
      <c r="A52" s="35" t="s">
        <v>104</v>
      </c>
      <c r="B52" s="3"/>
      <c r="C52" s="180"/>
      <c r="D52" s="37"/>
      <c r="E52" s="211"/>
      <c r="F52" s="18"/>
      <c r="G52" s="18">
        <f>E52*C52</f>
        <v>0</v>
      </c>
      <c r="H52" s="18"/>
      <c r="I52" s="18">
        <f>G52*12</f>
        <v>0</v>
      </c>
      <c r="J52" s="18"/>
      <c r="K52" s="18">
        <f>I52*$K$5</f>
        <v>0</v>
      </c>
      <c r="L52" s="18"/>
      <c r="M52" s="18">
        <f>SUM(I52+K52)</f>
        <v>0</v>
      </c>
      <c r="N52" s="18"/>
      <c r="O52" s="18">
        <f>M52*$O$5</f>
        <v>0</v>
      </c>
      <c r="P52" s="18"/>
      <c r="Q52" s="18">
        <f>M52*$Q$5</f>
        <v>0</v>
      </c>
      <c r="R52" s="18"/>
      <c r="S52" s="18">
        <f>M52*$S$5</f>
        <v>0</v>
      </c>
      <c r="T52" s="18"/>
      <c r="U52" s="45">
        <f>SUM(M52:S52)</f>
        <v>0</v>
      </c>
    </row>
    <row r="53" spans="1:21" ht="13.5" thickBot="1" x14ac:dyDescent="0.25">
      <c r="G53" s="3"/>
      <c r="U53" s="3"/>
    </row>
    <row r="54" spans="1:21" ht="35.1" customHeight="1" thickBot="1" x14ac:dyDescent="0.25">
      <c r="A54" s="134" t="s">
        <v>206</v>
      </c>
      <c r="B54" s="135"/>
      <c r="C54" s="135">
        <f>SUM(C48:C53)</f>
        <v>0</v>
      </c>
      <c r="D54" s="135"/>
      <c r="E54" s="146"/>
      <c r="F54" s="146"/>
      <c r="G54" s="146"/>
      <c r="H54" s="146"/>
      <c r="I54" s="146">
        <f>SUM(I48:I53)</f>
        <v>0</v>
      </c>
      <c r="J54" s="146"/>
      <c r="K54" s="146">
        <f>SUM(K48:K53)</f>
        <v>0</v>
      </c>
      <c r="L54" s="146"/>
      <c r="M54" s="146">
        <f>SUM(M48:M53)</f>
        <v>0</v>
      </c>
      <c r="N54" s="146"/>
      <c r="O54" s="146">
        <f>SUM(O48:O53)</f>
        <v>0</v>
      </c>
      <c r="P54" s="146"/>
      <c r="Q54" s="146">
        <f>SUM(Q48:Q53)</f>
        <v>0</v>
      </c>
      <c r="R54" s="146"/>
      <c r="S54" s="146">
        <f>SUM(S48:S53)</f>
        <v>0</v>
      </c>
      <c r="T54" s="146"/>
      <c r="U54" s="148">
        <f>SUM(U48:U53)</f>
        <v>0</v>
      </c>
    </row>
    <row r="55" spans="1:21" ht="13.5" thickBot="1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49"/>
      <c r="P55" s="19"/>
      <c r="Q55" s="19"/>
      <c r="R55" s="19"/>
      <c r="S55" s="149"/>
      <c r="T55" s="149"/>
      <c r="U55" s="19"/>
    </row>
    <row r="56" spans="1:21" ht="35.1" customHeight="1" thickBot="1" x14ac:dyDescent="0.25">
      <c r="A56" s="136" t="s">
        <v>207</v>
      </c>
      <c r="B56" s="137"/>
      <c r="C56" s="137">
        <f>C54+C43+C38+C16</f>
        <v>0</v>
      </c>
      <c r="D56" s="137"/>
      <c r="E56" s="150"/>
      <c r="F56" s="150"/>
      <c r="G56" s="150"/>
      <c r="H56" s="150"/>
      <c r="I56" s="150">
        <f>I54+I43+I38+I16</f>
        <v>0</v>
      </c>
      <c r="J56" s="150"/>
      <c r="K56" s="150">
        <f>K54+K43+K38+K16</f>
        <v>0</v>
      </c>
      <c r="L56" s="150"/>
      <c r="M56" s="150">
        <f>M54+M43+M38+M16</f>
        <v>0</v>
      </c>
      <c r="N56" s="150"/>
      <c r="O56" s="150">
        <f>O54+O43+O38+O16</f>
        <v>0</v>
      </c>
      <c r="P56" s="150"/>
      <c r="Q56" s="150">
        <f>Q54+Q43+Q38+Q16</f>
        <v>0</v>
      </c>
      <c r="R56" s="150"/>
      <c r="S56" s="150">
        <f>S54+S43+S38+S16</f>
        <v>0</v>
      </c>
      <c r="T56" s="150"/>
      <c r="U56" s="151">
        <f>SUM(M56:S56)</f>
        <v>0</v>
      </c>
    </row>
    <row r="58" spans="1:21" x14ac:dyDescent="0.2">
      <c r="O58" s="1"/>
      <c r="S58" s="26"/>
      <c r="T58" s="26"/>
    </row>
  </sheetData>
  <phoneticPr fontId="0" type="noConversion"/>
  <pageMargins left="0.75" right="0.75" top="1" bottom="1" header="0.5" footer="0.5"/>
  <pageSetup paperSize="9" scale="90" orientation="landscape" r:id="rId1"/>
  <headerFooter alignWithMargins="0"/>
  <rowBreaks count="1" manualBreakCount="1">
    <brk id="2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9"/>
  <sheetViews>
    <sheetView topLeftCell="A97" workbookViewId="0">
      <selection activeCell="K5" sqref="K5"/>
    </sheetView>
  </sheetViews>
  <sheetFormatPr defaultRowHeight="12.75" x14ac:dyDescent="0.2"/>
  <cols>
    <col min="1" max="1" width="27.5703125" customWidth="1"/>
    <col min="2" max="2" width="9.140625" style="19"/>
    <col min="4" max="4" width="12.28515625" customWidth="1"/>
    <col min="5" max="5" width="19.42578125" customWidth="1"/>
  </cols>
  <sheetData>
    <row r="1" spans="1:5" ht="24.95" customHeight="1" x14ac:dyDescent="0.25">
      <c r="A1" s="176" t="s">
        <v>277</v>
      </c>
    </row>
    <row r="2" spans="1:5" ht="13.5" thickBot="1" x14ac:dyDescent="0.25">
      <c r="A2" s="1"/>
    </row>
    <row r="3" spans="1:5" ht="24.95" customHeight="1" thickBot="1" x14ac:dyDescent="0.25">
      <c r="A3" s="46" t="s">
        <v>12</v>
      </c>
      <c r="B3" s="55"/>
      <c r="C3" s="54"/>
      <c r="D3" s="54"/>
      <c r="E3" s="57"/>
    </row>
    <row r="4" spans="1:5" x14ac:dyDescent="0.2">
      <c r="A4" s="38" t="s">
        <v>70</v>
      </c>
      <c r="B4" s="211">
        <f>Salarissen!U48+Salarissen!U49+Salarissen!U50</f>
        <v>0</v>
      </c>
      <c r="C4" s="3"/>
      <c r="D4" s="3"/>
      <c r="E4" s="36"/>
    </row>
    <row r="5" spans="1:5" x14ac:dyDescent="0.2">
      <c r="A5" s="138" t="s">
        <v>179</v>
      </c>
      <c r="B5" s="211"/>
      <c r="C5" s="3"/>
      <c r="D5" s="3"/>
      <c r="E5" s="36"/>
    </row>
    <row r="6" spans="1:5" x14ac:dyDescent="0.2">
      <c r="A6" s="38" t="s">
        <v>71</v>
      </c>
      <c r="B6" s="211"/>
      <c r="C6" s="3"/>
      <c r="D6" s="3"/>
      <c r="E6" s="36"/>
    </row>
    <row r="7" spans="1:5" ht="13.5" thickBot="1" x14ac:dyDescent="0.25">
      <c r="A7" s="139"/>
      <c r="B7" s="246">
        <f>SUM(B4:B6)</f>
        <v>0</v>
      </c>
      <c r="C7" s="40"/>
      <c r="D7" s="40"/>
      <c r="E7" s="44"/>
    </row>
    <row r="8" spans="1:5" x14ac:dyDescent="0.2">
      <c r="A8" s="38"/>
      <c r="B8" s="18"/>
      <c r="C8" s="2" t="s">
        <v>88</v>
      </c>
      <c r="D8" s="3"/>
      <c r="E8" s="36"/>
    </row>
    <row r="9" spans="1:5" ht="13.5" thickBot="1" x14ac:dyDescent="0.25">
      <c r="A9" s="38"/>
      <c r="B9" s="18"/>
      <c r="C9" s="2"/>
      <c r="D9" s="3"/>
      <c r="E9" s="36"/>
    </row>
    <row r="10" spans="1:5" ht="24.95" customHeight="1" thickBot="1" x14ac:dyDescent="0.25">
      <c r="A10" s="140"/>
      <c r="B10" s="141" t="s">
        <v>155</v>
      </c>
      <c r="C10" s="97" t="s">
        <v>156</v>
      </c>
      <c r="D10" s="100" t="s">
        <v>174</v>
      </c>
      <c r="E10" s="113" t="s">
        <v>49</v>
      </c>
    </row>
    <row r="11" spans="1:5" x14ac:dyDescent="0.2">
      <c r="A11" s="38" t="s">
        <v>72</v>
      </c>
      <c r="B11" s="15"/>
      <c r="C11" s="3"/>
      <c r="D11" s="6"/>
      <c r="E11" s="236"/>
    </row>
    <row r="12" spans="1:5" x14ac:dyDescent="0.2">
      <c r="A12" s="38" t="s">
        <v>73</v>
      </c>
      <c r="B12" s="15"/>
      <c r="C12" s="3"/>
      <c r="D12" s="6"/>
      <c r="E12" s="236"/>
    </row>
    <row r="13" spans="1:5" x14ac:dyDescent="0.2">
      <c r="A13" s="38" t="s">
        <v>74</v>
      </c>
      <c r="B13" s="15"/>
      <c r="C13" s="3"/>
      <c r="D13" s="6"/>
      <c r="E13" s="236"/>
    </row>
    <row r="14" spans="1:5" x14ac:dyDescent="0.2">
      <c r="A14" s="38" t="s">
        <v>75</v>
      </c>
      <c r="B14" s="15"/>
      <c r="C14" s="3"/>
      <c r="D14" s="6"/>
      <c r="E14" s="236"/>
    </row>
    <row r="15" spans="1:5" x14ac:dyDescent="0.2">
      <c r="A15" s="38" t="s">
        <v>76</v>
      </c>
      <c r="B15" s="15"/>
      <c r="C15" s="3"/>
      <c r="D15" s="6"/>
      <c r="E15" s="236"/>
    </row>
    <row r="16" spans="1:5" x14ac:dyDescent="0.2">
      <c r="A16" s="38" t="s">
        <v>77</v>
      </c>
      <c r="B16" s="15"/>
      <c r="C16" s="3"/>
      <c r="D16" s="6"/>
      <c r="E16" s="236"/>
    </row>
    <row r="17" spans="1:5" x14ac:dyDescent="0.2">
      <c r="A17" s="38" t="s">
        <v>78</v>
      </c>
      <c r="B17" s="15"/>
      <c r="C17" s="3"/>
      <c r="D17" s="6"/>
      <c r="E17" s="236"/>
    </row>
    <row r="18" spans="1:5" x14ac:dyDescent="0.2">
      <c r="A18" s="38" t="s">
        <v>79</v>
      </c>
      <c r="B18" s="15"/>
      <c r="C18" s="3"/>
      <c r="D18" s="6"/>
      <c r="E18" s="236"/>
    </row>
    <row r="19" spans="1:5" x14ac:dyDescent="0.2">
      <c r="A19" s="38" t="s">
        <v>80</v>
      </c>
      <c r="B19" s="15"/>
      <c r="C19" s="3"/>
      <c r="D19" s="6"/>
      <c r="E19" s="236"/>
    </row>
    <row r="20" spans="1:5" x14ac:dyDescent="0.2">
      <c r="A20" s="38" t="s">
        <v>81</v>
      </c>
      <c r="B20" s="15"/>
      <c r="C20" s="3"/>
      <c r="D20" s="6"/>
      <c r="E20" s="236"/>
    </row>
    <row r="21" spans="1:5" x14ac:dyDescent="0.2">
      <c r="A21" s="38" t="s">
        <v>82</v>
      </c>
      <c r="B21" s="15"/>
      <c r="C21" s="3"/>
      <c r="D21" s="6"/>
      <c r="E21" s="236"/>
    </row>
    <row r="22" spans="1:5" x14ac:dyDescent="0.2">
      <c r="A22" s="38" t="s">
        <v>83</v>
      </c>
      <c r="B22" s="15"/>
      <c r="C22" s="3"/>
      <c r="D22" s="6"/>
      <c r="E22" s="236"/>
    </row>
    <row r="23" spans="1:5" x14ac:dyDescent="0.2">
      <c r="A23" s="38" t="s">
        <v>84</v>
      </c>
      <c r="B23" s="15"/>
      <c r="C23" s="3"/>
      <c r="D23" s="6"/>
      <c r="E23" s="236"/>
    </row>
    <row r="24" spans="1:5" x14ac:dyDescent="0.2">
      <c r="A24" s="38" t="s">
        <v>171</v>
      </c>
      <c r="B24" s="15"/>
      <c r="C24" s="3"/>
      <c r="D24" s="6"/>
      <c r="E24" s="236"/>
    </row>
    <row r="25" spans="1:5" x14ac:dyDescent="0.2">
      <c r="A25" s="38" t="s">
        <v>85</v>
      </c>
      <c r="B25" s="15"/>
      <c r="C25" s="3"/>
      <c r="D25" s="6"/>
      <c r="E25" s="236"/>
    </row>
    <row r="26" spans="1:5" x14ac:dyDescent="0.2">
      <c r="A26" s="38" t="s">
        <v>86</v>
      </c>
      <c r="B26" s="15"/>
      <c r="C26" s="3"/>
      <c r="D26" s="6"/>
      <c r="E26" s="236"/>
    </row>
    <row r="27" spans="1:5" ht="13.5" thickBot="1" x14ac:dyDescent="0.25">
      <c r="A27" s="38" t="s">
        <v>87</v>
      </c>
      <c r="B27" s="15"/>
      <c r="C27" s="3"/>
      <c r="D27" s="6"/>
      <c r="E27" s="236"/>
    </row>
    <row r="28" spans="1:5" ht="24.95" customHeight="1" thickBot="1" x14ac:dyDescent="0.25">
      <c r="A28" s="46" t="s">
        <v>223</v>
      </c>
      <c r="B28" s="55"/>
      <c r="C28" s="54"/>
      <c r="D28" s="54"/>
      <c r="E28" s="57">
        <f>SUM(E11:E27)</f>
        <v>0</v>
      </c>
    </row>
    <row r="29" spans="1:5" x14ac:dyDescent="0.2">
      <c r="A29" s="23"/>
    </row>
    <row r="30" spans="1:5" ht="13.5" thickBot="1" x14ac:dyDescent="0.25">
      <c r="A30" s="23"/>
    </row>
    <row r="31" spans="1:5" ht="24.95" customHeight="1" thickBot="1" x14ac:dyDescent="0.25">
      <c r="A31" s="46" t="s">
        <v>13</v>
      </c>
      <c r="B31" s="55"/>
      <c r="C31" s="97"/>
      <c r="D31" s="54"/>
      <c r="E31" s="57"/>
    </row>
    <row r="32" spans="1:5" x14ac:dyDescent="0.2">
      <c r="A32" s="35" t="s">
        <v>28</v>
      </c>
      <c r="B32" s="18"/>
      <c r="C32" s="3"/>
      <c r="D32" s="3"/>
      <c r="E32" s="241">
        <f>Salarissen!U51</f>
        <v>0</v>
      </c>
    </row>
    <row r="33" spans="1:7" x14ac:dyDescent="0.2">
      <c r="A33" s="35" t="s">
        <v>71</v>
      </c>
      <c r="B33" s="18"/>
      <c r="C33" s="3"/>
      <c r="D33" s="3"/>
      <c r="E33" s="216"/>
    </row>
    <row r="34" spans="1:7" ht="13.5" thickBot="1" x14ac:dyDescent="0.25">
      <c r="A34" s="35" t="s">
        <v>38</v>
      </c>
      <c r="B34" s="18"/>
      <c r="C34" s="3"/>
      <c r="D34" s="3"/>
      <c r="E34" s="242"/>
    </row>
    <row r="35" spans="1:7" ht="24.95" customHeight="1" thickBot="1" x14ac:dyDescent="0.25">
      <c r="A35" s="46" t="s">
        <v>223</v>
      </c>
      <c r="B35" s="55"/>
      <c r="C35" s="54"/>
      <c r="D35" s="54"/>
      <c r="E35" s="110">
        <f>SUM(E32:E34)</f>
        <v>0</v>
      </c>
    </row>
    <row r="36" spans="1:7" x14ac:dyDescent="0.2">
      <c r="A36" s="68" t="s">
        <v>72</v>
      </c>
      <c r="B36" s="99"/>
      <c r="C36" s="33"/>
      <c r="D36" s="33"/>
      <c r="E36" s="245"/>
    </row>
    <row r="37" spans="1:7" x14ac:dyDescent="0.2">
      <c r="A37" s="35" t="s">
        <v>89</v>
      </c>
      <c r="B37" s="18"/>
      <c r="C37" s="3"/>
      <c r="D37" s="3"/>
      <c r="E37" s="216"/>
    </row>
    <row r="38" spans="1:7" x14ac:dyDescent="0.2">
      <c r="A38" s="35" t="s">
        <v>90</v>
      </c>
      <c r="B38" s="18"/>
      <c r="C38" s="3"/>
      <c r="D38" s="3"/>
      <c r="E38" s="216"/>
      <c r="G38" s="2"/>
    </row>
    <row r="39" spans="1:7" x14ac:dyDescent="0.2">
      <c r="A39" s="35" t="s">
        <v>91</v>
      </c>
      <c r="B39" s="18"/>
      <c r="C39" s="3"/>
      <c r="D39" s="3"/>
      <c r="E39" s="216"/>
      <c r="G39" s="2"/>
    </row>
    <row r="40" spans="1:7" x14ac:dyDescent="0.2">
      <c r="A40" s="35" t="s">
        <v>92</v>
      </c>
      <c r="B40" s="18"/>
      <c r="C40" s="3"/>
      <c r="D40" s="3"/>
      <c r="E40" s="216"/>
      <c r="G40" s="2"/>
    </row>
    <row r="41" spans="1:7" x14ac:dyDescent="0.2">
      <c r="A41" s="35" t="s">
        <v>93</v>
      </c>
      <c r="B41" s="18"/>
      <c r="C41" s="3"/>
      <c r="D41" s="3"/>
      <c r="E41" s="216"/>
    </row>
    <row r="42" spans="1:7" x14ac:dyDescent="0.2">
      <c r="A42" s="35" t="s">
        <v>94</v>
      </c>
      <c r="B42" s="18"/>
      <c r="C42" s="3"/>
      <c r="D42" s="3"/>
      <c r="E42" s="216"/>
    </row>
    <row r="43" spans="1:7" x14ac:dyDescent="0.2">
      <c r="A43" s="35" t="s">
        <v>82</v>
      </c>
      <c r="B43" s="18"/>
      <c r="C43" s="3"/>
      <c r="D43" s="3"/>
      <c r="E43" s="216"/>
    </row>
    <row r="44" spans="1:7" x14ac:dyDescent="0.2">
      <c r="A44" s="35" t="s">
        <v>95</v>
      </c>
      <c r="B44" s="18"/>
      <c r="C44" s="3"/>
      <c r="D44" s="3"/>
      <c r="E44" s="216"/>
    </row>
    <row r="45" spans="1:7" x14ac:dyDescent="0.2">
      <c r="A45" s="35" t="s">
        <v>96</v>
      </c>
      <c r="B45" s="18"/>
      <c r="C45" s="3"/>
      <c r="D45" s="3"/>
      <c r="E45" s="216"/>
    </row>
    <row r="46" spans="1:7" x14ac:dyDescent="0.2">
      <c r="A46" s="35" t="s">
        <v>97</v>
      </c>
      <c r="B46" s="18"/>
      <c r="C46" s="3"/>
      <c r="D46" s="3"/>
      <c r="E46" s="216"/>
    </row>
    <row r="47" spans="1:7" x14ac:dyDescent="0.2">
      <c r="A47" s="35" t="s">
        <v>98</v>
      </c>
      <c r="B47" s="18"/>
      <c r="C47" s="3"/>
      <c r="D47" s="3"/>
      <c r="E47" s="216"/>
    </row>
    <row r="48" spans="1:7" x14ac:dyDescent="0.2">
      <c r="A48" s="35" t="s">
        <v>99</v>
      </c>
      <c r="B48" s="18"/>
      <c r="C48" s="3"/>
      <c r="D48" s="3"/>
      <c r="E48" s="216"/>
    </row>
    <row r="49" spans="1:5" x14ac:dyDescent="0.2">
      <c r="A49" s="35" t="s">
        <v>100</v>
      </c>
      <c r="B49" s="18"/>
      <c r="C49" s="3"/>
      <c r="D49" s="3"/>
      <c r="E49" s="216"/>
    </row>
    <row r="50" spans="1:5" x14ac:dyDescent="0.2">
      <c r="A50" s="35" t="s">
        <v>85</v>
      </c>
      <c r="B50" s="18"/>
      <c r="C50" s="3"/>
      <c r="D50" s="3"/>
      <c r="E50" s="216"/>
    </row>
    <row r="51" spans="1:5" x14ac:dyDescent="0.2">
      <c r="A51" s="35" t="s">
        <v>101</v>
      </c>
      <c r="B51" s="18"/>
      <c r="C51" s="3"/>
      <c r="D51" s="3"/>
      <c r="E51" s="216"/>
    </row>
    <row r="52" spans="1:5" x14ac:dyDescent="0.2">
      <c r="A52" s="35" t="s">
        <v>102</v>
      </c>
      <c r="B52" s="18"/>
      <c r="C52" s="3"/>
      <c r="D52" s="3"/>
      <c r="E52" s="216"/>
    </row>
    <row r="53" spans="1:5" ht="13.5" thickBot="1" x14ac:dyDescent="0.25">
      <c r="A53" s="35" t="s">
        <v>37</v>
      </c>
      <c r="B53" s="18"/>
      <c r="C53" s="3"/>
      <c r="D53" s="3"/>
      <c r="E53" s="242"/>
    </row>
    <row r="54" spans="1:5" ht="24.95" customHeight="1" thickBot="1" x14ac:dyDescent="0.25">
      <c r="A54" s="46" t="s">
        <v>223</v>
      </c>
      <c r="B54" s="55"/>
      <c r="C54" s="54"/>
      <c r="D54" s="54"/>
      <c r="E54" s="57">
        <f>SUM(E36:E53)</f>
        <v>0</v>
      </c>
    </row>
    <row r="56" spans="1:5" ht="13.5" thickBot="1" x14ac:dyDescent="0.25"/>
    <row r="57" spans="1:5" ht="24.95" customHeight="1" thickBot="1" x14ac:dyDescent="0.25">
      <c r="A57" s="46" t="s">
        <v>14</v>
      </c>
      <c r="B57" s="55"/>
      <c r="C57" s="54"/>
      <c r="D57" s="54"/>
      <c r="E57" s="57"/>
    </row>
    <row r="58" spans="1:5" x14ac:dyDescent="0.2">
      <c r="A58" s="35" t="s">
        <v>103</v>
      </c>
      <c r="B58" s="18"/>
      <c r="C58" s="3"/>
      <c r="D58" s="3"/>
      <c r="E58" s="245"/>
    </row>
    <row r="59" spans="1:5" x14ac:dyDescent="0.2">
      <c r="A59" s="35" t="s">
        <v>104</v>
      </c>
      <c r="B59" s="18"/>
      <c r="C59" s="3"/>
      <c r="D59" s="3"/>
      <c r="E59" s="216"/>
    </row>
    <row r="60" spans="1:5" x14ac:dyDescent="0.2">
      <c r="A60" s="35" t="s">
        <v>105</v>
      </c>
      <c r="B60" s="18"/>
      <c r="C60" s="3"/>
      <c r="D60" s="3"/>
      <c r="E60" s="216"/>
    </row>
    <row r="61" spans="1:5" x14ac:dyDescent="0.2">
      <c r="A61" s="35" t="s">
        <v>106</v>
      </c>
      <c r="B61" s="18"/>
      <c r="C61" s="3"/>
      <c r="D61" s="3"/>
      <c r="E61" s="216"/>
    </row>
    <row r="62" spans="1:5" x14ac:dyDescent="0.2">
      <c r="A62" s="35" t="s">
        <v>107</v>
      </c>
      <c r="B62" s="18"/>
      <c r="C62" s="3"/>
      <c r="D62" s="3"/>
      <c r="E62" s="216"/>
    </row>
    <row r="63" spans="1:5" ht="13.5" thickBot="1" x14ac:dyDescent="0.25">
      <c r="A63" s="35" t="s">
        <v>108</v>
      </c>
      <c r="B63" s="18"/>
      <c r="C63" s="3"/>
      <c r="D63" s="3"/>
      <c r="E63" s="242"/>
    </row>
    <row r="64" spans="1:5" ht="24.95" customHeight="1" thickBot="1" x14ac:dyDescent="0.25">
      <c r="A64" s="46" t="s">
        <v>223</v>
      </c>
      <c r="B64" s="55"/>
      <c r="C64" s="54"/>
      <c r="D64" s="54"/>
      <c r="E64" s="57">
        <f>SUM(E58:E63)</f>
        <v>0</v>
      </c>
    </row>
    <row r="66" spans="1:5" ht="13.5" thickBot="1" x14ac:dyDescent="0.25"/>
    <row r="67" spans="1:5" ht="24.95" customHeight="1" thickBot="1" x14ac:dyDescent="0.25">
      <c r="A67" s="46" t="s">
        <v>15</v>
      </c>
      <c r="B67" s="55"/>
      <c r="C67" s="54"/>
      <c r="D67" s="54"/>
      <c r="E67" s="57"/>
    </row>
    <row r="68" spans="1:5" x14ac:dyDescent="0.2">
      <c r="A68" s="35" t="s">
        <v>172</v>
      </c>
      <c r="B68" s="18"/>
      <c r="C68" s="3"/>
      <c r="D68" s="3"/>
      <c r="E68" s="245"/>
    </row>
    <row r="69" spans="1:5" x14ac:dyDescent="0.2">
      <c r="A69" s="35" t="s">
        <v>109</v>
      </c>
      <c r="B69" s="18"/>
      <c r="C69" s="3"/>
      <c r="D69" s="3"/>
      <c r="E69" s="216"/>
    </row>
    <row r="70" spans="1:5" x14ac:dyDescent="0.2">
      <c r="A70" s="35" t="s">
        <v>110</v>
      </c>
      <c r="B70" s="18"/>
      <c r="C70" s="3"/>
      <c r="D70" s="3"/>
      <c r="E70" s="216"/>
    </row>
    <row r="71" spans="1:5" x14ac:dyDescent="0.2">
      <c r="A71" s="35" t="s">
        <v>111</v>
      </c>
      <c r="B71" s="18"/>
      <c r="C71" s="3"/>
      <c r="D71" s="3"/>
      <c r="E71" s="216"/>
    </row>
    <row r="72" spans="1:5" ht="13.5" thickBot="1" x14ac:dyDescent="0.25">
      <c r="A72" s="35" t="s">
        <v>112</v>
      </c>
      <c r="B72" s="18"/>
      <c r="C72" s="3"/>
      <c r="D72" s="3"/>
      <c r="E72" s="242"/>
    </row>
    <row r="73" spans="1:5" ht="24.95" customHeight="1" thickBot="1" x14ac:dyDescent="0.25">
      <c r="A73" s="46" t="s">
        <v>223</v>
      </c>
      <c r="B73" s="55"/>
      <c r="C73" s="54"/>
      <c r="D73" s="54"/>
      <c r="E73" s="57">
        <f>SUM(E68:E72)</f>
        <v>0</v>
      </c>
    </row>
    <row r="75" spans="1:5" ht="13.5" thickBot="1" x14ac:dyDescent="0.25"/>
    <row r="76" spans="1:5" ht="24.95" customHeight="1" thickBot="1" x14ac:dyDescent="0.25">
      <c r="A76" s="46" t="s">
        <v>113</v>
      </c>
      <c r="B76" s="55"/>
      <c r="C76" s="54"/>
      <c r="D76" s="54"/>
      <c r="E76" s="57"/>
    </row>
    <row r="77" spans="1:5" x14ac:dyDescent="0.2">
      <c r="A77" s="35" t="s">
        <v>28</v>
      </c>
      <c r="B77" s="18"/>
      <c r="C77" s="3"/>
      <c r="D77" s="3"/>
      <c r="E77" s="241">
        <f>Salarissen!U52</f>
        <v>0</v>
      </c>
    </row>
    <row r="78" spans="1:5" x14ac:dyDescent="0.2">
      <c r="A78" s="35" t="s">
        <v>71</v>
      </c>
      <c r="B78" s="18"/>
      <c r="C78" s="3"/>
      <c r="D78" s="3"/>
      <c r="E78" s="216"/>
    </row>
    <row r="79" spans="1:5" ht="13.5" thickBot="1" x14ac:dyDescent="0.25">
      <c r="A79" s="35" t="s">
        <v>38</v>
      </c>
      <c r="B79" s="18"/>
      <c r="C79" s="3"/>
      <c r="D79" s="3"/>
      <c r="E79" s="242"/>
    </row>
    <row r="80" spans="1:5" ht="24.95" customHeight="1" thickBot="1" x14ac:dyDescent="0.25">
      <c r="A80" s="46" t="s">
        <v>223</v>
      </c>
      <c r="B80" s="55"/>
      <c r="C80" s="54"/>
      <c r="D80" s="54"/>
      <c r="E80" s="110">
        <f>SUM(E77:E79)</f>
        <v>0</v>
      </c>
    </row>
    <row r="81" spans="1:5" x14ac:dyDescent="0.2">
      <c r="A81" s="35" t="s">
        <v>114</v>
      </c>
      <c r="B81" s="18"/>
      <c r="C81" s="3"/>
      <c r="D81" s="3"/>
      <c r="E81" s="216"/>
    </row>
    <row r="82" spans="1:5" x14ac:dyDescent="0.2">
      <c r="A82" s="35" t="s">
        <v>115</v>
      </c>
      <c r="B82" s="18"/>
      <c r="C82" s="3"/>
      <c r="D82" s="3"/>
      <c r="E82" s="216"/>
    </row>
    <row r="83" spans="1:5" x14ac:dyDescent="0.2">
      <c r="A83" s="35" t="s">
        <v>116</v>
      </c>
      <c r="B83" s="18"/>
      <c r="C83" s="3"/>
      <c r="D83" s="3"/>
      <c r="E83" s="216"/>
    </row>
    <row r="84" spans="1:5" x14ac:dyDescent="0.2">
      <c r="A84" s="35" t="s">
        <v>117</v>
      </c>
      <c r="B84" s="18"/>
      <c r="C84" s="3"/>
      <c r="D84" s="3"/>
      <c r="E84" s="216"/>
    </row>
    <row r="85" spans="1:5" x14ac:dyDescent="0.2">
      <c r="A85" s="35" t="s">
        <v>118</v>
      </c>
      <c r="B85" s="18"/>
      <c r="C85" s="3"/>
      <c r="D85" s="3"/>
      <c r="E85" s="216"/>
    </row>
    <row r="86" spans="1:5" x14ac:dyDescent="0.2">
      <c r="A86" s="35" t="s">
        <v>119</v>
      </c>
      <c r="B86" s="18"/>
      <c r="C86" s="3"/>
      <c r="D86" s="3"/>
      <c r="E86" s="216"/>
    </row>
    <row r="87" spans="1:5" x14ac:dyDescent="0.2">
      <c r="A87" s="35" t="s">
        <v>173</v>
      </c>
      <c r="B87" s="18"/>
      <c r="C87" s="3"/>
      <c r="D87" s="3"/>
      <c r="E87" s="216"/>
    </row>
    <row r="88" spans="1:5" ht="13.5" thickBot="1" x14ac:dyDescent="0.25">
      <c r="A88" s="35" t="s">
        <v>120</v>
      </c>
      <c r="B88" s="18"/>
      <c r="C88" s="3"/>
      <c r="D88" s="3"/>
      <c r="E88" s="242"/>
    </row>
    <row r="89" spans="1:5" ht="24.95" customHeight="1" thickBot="1" x14ac:dyDescent="0.25">
      <c r="A89" s="46" t="s">
        <v>223</v>
      </c>
      <c r="B89" s="55"/>
      <c r="C89" s="54"/>
      <c r="D89" s="54"/>
      <c r="E89" s="57">
        <f>SUM(E81:E88)</f>
        <v>0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1"/>
  <sheetViews>
    <sheetView workbookViewId="0">
      <selection activeCell="G33" sqref="G33"/>
    </sheetView>
  </sheetViews>
  <sheetFormatPr defaultRowHeight="12.75" x14ac:dyDescent="0.2"/>
  <cols>
    <col min="1" max="1" width="29.140625" customWidth="1"/>
    <col min="2" max="2" width="2.5703125" customWidth="1"/>
    <col min="3" max="3" width="9.140625" style="19"/>
  </cols>
  <sheetData>
    <row r="1" spans="1:8" s="94" customFormat="1" ht="18" x14ac:dyDescent="0.25">
      <c r="A1" s="41" t="s">
        <v>45</v>
      </c>
      <c r="C1" s="142"/>
    </row>
    <row r="2" spans="1:8" ht="13.5" thickBot="1" x14ac:dyDescent="0.25">
      <c r="A2" s="1"/>
    </row>
    <row r="3" spans="1:8" ht="24.95" customHeight="1" thickBot="1" x14ac:dyDescent="0.25">
      <c r="A3" s="46" t="s">
        <v>19</v>
      </c>
      <c r="B3" s="54"/>
      <c r="C3" s="62"/>
      <c r="H3" s="3"/>
    </row>
    <row r="4" spans="1:8" x14ac:dyDescent="0.2">
      <c r="A4" s="35" t="s">
        <v>121</v>
      </c>
      <c r="B4" s="3"/>
      <c r="C4" s="247"/>
      <c r="H4" s="3"/>
    </row>
    <row r="5" spans="1:8" x14ac:dyDescent="0.2">
      <c r="A5" s="35" t="s">
        <v>122</v>
      </c>
      <c r="B5" s="3"/>
      <c r="C5" s="247"/>
      <c r="H5" s="3"/>
    </row>
    <row r="6" spans="1:8" ht="13.5" thickBot="1" x14ac:dyDescent="0.25">
      <c r="A6" s="35" t="s">
        <v>123</v>
      </c>
      <c r="B6" s="3"/>
      <c r="C6" s="247"/>
      <c r="H6" s="3"/>
    </row>
    <row r="7" spans="1:8" ht="24.95" customHeight="1" thickBot="1" x14ac:dyDescent="0.25">
      <c r="A7" s="46" t="s">
        <v>223</v>
      </c>
      <c r="B7" s="54"/>
      <c r="C7" s="62">
        <f>SUM(C4:C6)</f>
        <v>0</v>
      </c>
    </row>
    <row r="9" spans="1:8" ht="13.5" thickBot="1" x14ac:dyDescent="0.25"/>
    <row r="10" spans="1:8" ht="24.95" customHeight="1" thickBot="1" x14ac:dyDescent="0.25">
      <c r="A10" s="46" t="s">
        <v>20</v>
      </c>
      <c r="B10" s="54"/>
      <c r="C10" s="62"/>
    </row>
    <row r="11" spans="1:8" x14ac:dyDescent="0.2">
      <c r="A11" s="35" t="s">
        <v>124</v>
      </c>
      <c r="B11" s="3"/>
      <c r="C11" s="247"/>
    </row>
    <row r="12" spans="1:8" x14ac:dyDescent="0.2">
      <c r="A12" s="35" t="s">
        <v>125</v>
      </c>
      <c r="B12" s="3"/>
      <c r="C12" s="247"/>
    </row>
    <row r="13" spans="1:8" ht="13.5" thickBot="1" x14ac:dyDescent="0.25">
      <c r="A13" s="35" t="s">
        <v>126</v>
      </c>
      <c r="B13" s="3"/>
      <c r="C13" s="247"/>
    </row>
    <row r="14" spans="1:8" ht="24.95" customHeight="1" thickBot="1" x14ac:dyDescent="0.25">
      <c r="A14" s="46" t="s">
        <v>223</v>
      </c>
      <c r="B14" s="54"/>
      <c r="C14" s="62">
        <f>SUM(C11:C13)</f>
        <v>0</v>
      </c>
    </row>
    <row r="16" spans="1:8" ht="13.5" thickBot="1" x14ac:dyDescent="0.25"/>
    <row r="17" spans="1:3" ht="24.95" customHeight="1" x14ac:dyDescent="0.2">
      <c r="A17" s="95" t="s">
        <v>21</v>
      </c>
      <c r="B17" s="75"/>
      <c r="C17" s="143"/>
    </row>
    <row r="18" spans="1:3" ht="13.5" thickBot="1" x14ac:dyDescent="0.25">
      <c r="A18" s="125" t="s">
        <v>127</v>
      </c>
      <c r="B18" s="107"/>
      <c r="C18" s="144"/>
    </row>
    <row r="19" spans="1:3" x14ac:dyDescent="0.2">
      <c r="A19" s="35" t="s">
        <v>128</v>
      </c>
      <c r="B19" s="3"/>
      <c r="C19" s="247"/>
    </row>
    <row r="20" spans="1:3" x14ac:dyDescent="0.2">
      <c r="A20" s="35" t="s">
        <v>129</v>
      </c>
      <c r="B20" s="3"/>
      <c r="C20" s="247"/>
    </row>
    <row r="21" spans="1:3" x14ac:dyDescent="0.2">
      <c r="A21" s="35" t="s">
        <v>130</v>
      </c>
      <c r="B21" s="3"/>
      <c r="C21" s="247"/>
    </row>
    <row r="22" spans="1:3" x14ac:dyDescent="0.2">
      <c r="A22" s="35" t="s">
        <v>209</v>
      </c>
      <c r="B22" s="3"/>
      <c r="C22" s="247"/>
    </row>
    <row r="23" spans="1:3" ht="13.5" thickBot="1" x14ac:dyDescent="0.25">
      <c r="A23" s="35" t="s">
        <v>210</v>
      </c>
      <c r="B23" s="3"/>
      <c r="C23" s="247"/>
    </row>
    <row r="24" spans="1:3" ht="24.95" customHeight="1" thickBot="1" x14ac:dyDescent="0.25">
      <c r="A24" s="46" t="s">
        <v>223</v>
      </c>
      <c r="B24" s="54"/>
      <c r="C24" s="62">
        <f>SUM(C18:C23)</f>
        <v>0</v>
      </c>
    </row>
    <row r="26" spans="1:3" ht="13.5" thickBot="1" x14ac:dyDescent="0.25"/>
    <row r="27" spans="1:3" ht="24.95" customHeight="1" thickBot="1" x14ac:dyDescent="0.25">
      <c r="A27" s="46" t="s">
        <v>22</v>
      </c>
      <c r="B27" s="54"/>
      <c r="C27" s="62"/>
    </row>
    <row r="28" spans="1:3" x14ac:dyDescent="0.2">
      <c r="A28" s="35" t="s">
        <v>131</v>
      </c>
      <c r="B28" s="3"/>
      <c r="C28" s="247"/>
    </row>
    <row r="29" spans="1:3" x14ac:dyDescent="0.2">
      <c r="A29" s="35" t="s">
        <v>132</v>
      </c>
      <c r="B29" s="3"/>
      <c r="C29" s="247"/>
    </row>
    <row r="30" spans="1:3" x14ac:dyDescent="0.2">
      <c r="A30" s="35" t="s">
        <v>133</v>
      </c>
      <c r="B30" s="3"/>
      <c r="C30" s="247"/>
    </row>
    <row r="31" spans="1:3" x14ac:dyDescent="0.2">
      <c r="A31" s="35" t="s">
        <v>134</v>
      </c>
      <c r="B31" s="3"/>
      <c r="C31" s="247"/>
    </row>
    <row r="32" spans="1:3" ht="13.5" thickBot="1" x14ac:dyDescent="0.25">
      <c r="A32" s="35" t="s">
        <v>135</v>
      </c>
      <c r="B32" s="3"/>
      <c r="C32" s="247"/>
    </row>
    <row r="33" spans="1:3" ht="24.95" customHeight="1" thickBot="1" x14ac:dyDescent="0.25">
      <c r="A33" s="46" t="s">
        <v>223</v>
      </c>
      <c r="B33" s="54"/>
      <c r="C33" s="62">
        <f>SUM(C28:C32)</f>
        <v>0</v>
      </c>
    </row>
    <row r="35" spans="1:3" ht="13.5" thickBot="1" x14ac:dyDescent="0.25"/>
    <row r="36" spans="1:3" ht="24.95" customHeight="1" thickBot="1" x14ac:dyDescent="0.25">
      <c r="A36" s="46" t="s">
        <v>23</v>
      </c>
      <c r="B36" s="54"/>
      <c r="C36" s="62"/>
    </row>
    <row r="37" spans="1:3" x14ac:dyDescent="0.2">
      <c r="A37" s="35" t="s">
        <v>136</v>
      </c>
      <c r="B37" s="3"/>
      <c r="C37" s="247"/>
    </row>
    <row r="38" spans="1:3" x14ac:dyDescent="0.2">
      <c r="A38" s="35" t="s">
        <v>137</v>
      </c>
      <c r="B38" s="3"/>
      <c r="C38" s="247"/>
    </row>
    <row r="39" spans="1:3" x14ac:dyDescent="0.2">
      <c r="A39" s="35" t="s">
        <v>138</v>
      </c>
      <c r="B39" s="3"/>
      <c r="C39" s="247"/>
    </row>
    <row r="40" spans="1:3" ht="13.5" thickBot="1" x14ac:dyDescent="0.25">
      <c r="A40" s="35" t="s">
        <v>139</v>
      </c>
      <c r="B40" s="3"/>
      <c r="C40" s="247"/>
    </row>
    <row r="41" spans="1:3" ht="24.95" customHeight="1" thickBot="1" x14ac:dyDescent="0.25">
      <c r="A41" s="46" t="s">
        <v>223</v>
      </c>
      <c r="B41" s="54"/>
      <c r="C41" s="62">
        <f>SUM(C37:C40)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B6308BD4A5144947E9C208C460FC8" ma:contentTypeVersion="11" ma:contentTypeDescription="Create a new document." ma:contentTypeScope="" ma:versionID="278a5baebf4e6c4c31869adc8936077f">
  <xsd:schema xmlns:xsd="http://www.w3.org/2001/XMLSchema" xmlns:xs="http://www.w3.org/2001/XMLSchema" xmlns:p="http://schemas.microsoft.com/office/2006/metadata/properties" xmlns:ns3="8bf405b4-9dbe-4fc4-8211-408ac8ad6a43" xmlns:ns4="925a860b-4089-4450-9d9a-fbe7832ad4aa" targetNamespace="http://schemas.microsoft.com/office/2006/metadata/properties" ma:root="true" ma:fieldsID="e5c4076f60f9d117c7983d1ca63c380d" ns3:_="" ns4:_="">
    <xsd:import namespace="8bf405b4-9dbe-4fc4-8211-408ac8ad6a43"/>
    <xsd:import namespace="925a860b-4089-4450-9d9a-fbe7832ad4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405b4-9dbe-4fc4-8211-408ac8ad6a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a860b-4089-4450-9d9a-fbe7832ad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B42DDB-65E6-4541-A521-D261CC19A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405b4-9dbe-4fc4-8211-408ac8ad6a43"/>
    <ds:schemaRef ds:uri="925a860b-4089-4450-9d9a-fbe7832ad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AB9D7-7947-4C42-8266-C45C1D743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7188C-5599-4458-96B4-FB857996BF06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8bf405b4-9dbe-4fc4-8211-408ac8ad6a43"/>
    <ds:schemaRef ds:uri="http://purl.org/dc/terms/"/>
    <ds:schemaRef ds:uri="http://schemas.openxmlformats.org/package/2006/metadata/core-properties"/>
    <ds:schemaRef ds:uri="925a860b-4089-4450-9d9a-fbe7832ad4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Winst en verliesrek.</vt:lpstr>
      <vt:lpstr>Rooms</vt:lpstr>
      <vt:lpstr>Food</vt:lpstr>
      <vt:lpstr>Breakfast</vt:lpstr>
      <vt:lpstr>Beverages</vt:lpstr>
      <vt:lpstr>Zalen</vt:lpstr>
      <vt:lpstr>Salarissen</vt:lpstr>
      <vt:lpstr>Service centers</vt:lpstr>
      <vt:lpstr>Vaste lasten</vt:lpstr>
    </vt:vector>
  </TitlesOfParts>
  <Company>Hoge Hotelschool Maastricht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jmvink</dc:creator>
  <cp:lastModifiedBy>Theo van Dijk</cp:lastModifiedBy>
  <cp:lastPrinted>2006-07-13T07:36:03Z</cp:lastPrinted>
  <dcterms:created xsi:type="dcterms:W3CDTF">1998-10-09T09:51:50Z</dcterms:created>
  <dcterms:modified xsi:type="dcterms:W3CDTF">2019-08-27T12:02:33Z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0x010100E07B6308BD4A5144947E9C208C460FC8</vt:lpwstr>
  </property>
</Properties>
</file>